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190" windowHeight="8450" activeTab="0"/>
  </bookViews>
  <sheets>
    <sheet name="TARJOUSPYYNTÖ" sheetId="1" r:id="rId1"/>
  </sheets>
  <definedNames>
    <definedName name="_xlnm.Print_Area" localSheetId="0">'TARJOUSPYYNTÖ'!$A$1:$N$65</definedName>
  </definedNames>
  <calcPr fullCalcOnLoad="1"/>
</workbook>
</file>

<file path=xl/sharedStrings.xml><?xml version="1.0" encoding="utf-8"?>
<sst xmlns="http://schemas.openxmlformats.org/spreadsheetml/2006/main" count="144" uniqueCount="76">
  <si>
    <t>ISO-R</t>
  </si>
  <si>
    <t>ISO-L</t>
  </si>
  <si>
    <t>LEVEYS mm</t>
  </si>
  <si>
    <t>PITUUS mm</t>
  </si>
  <si>
    <t>PAKSUUS mm</t>
  </si>
  <si>
    <t>LEVYÄ / PKT</t>
  </si>
  <si>
    <t>RULLIA / PKT</t>
  </si>
  <si>
    <t>MUISTA TILATA MYÖS:</t>
  </si>
  <si>
    <r>
      <t>m</t>
    </r>
    <r>
      <rPr>
        <b/>
        <vertAlign val="superscript"/>
        <sz val="11"/>
        <rFont val="Arial"/>
        <family val="2"/>
      </rPr>
      <t xml:space="preserve">2 </t>
    </r>
    <r>
      <rPr>
        <b/>
        <sz val="11"/>
        <rFont val="Arial"/>
        <family val="2"/>
      </rPr>
      <t>/ RULLA</t>
    </r>
  </si>
  <si>
    <t>LEVEYS cm</t>
  </si>
  <si>
    <t>PITUUS m</t>
  </si>
  <si>
    <t>PAINO / RULLA kg</t>
  </si>
  <si>
    <t>ja PELLAVAERISTEKÄSISAHA</t>
  </si>
  <si>
    <t>TÄYTETTÄVÄ</t>
  </si>
  <si>
    <t>SARAKE</t>
  </si>
  <si>
    <t>TULOS</t>
  </si>
  <si>
    <t>myyntierä (rulla)</t>
  </si>
  <si>
    <t>myyntierä (saha)</t>
  </si>
  <si>
    <t xml:space="preserve">            LASKENTAKENTTÄ</t>
  </si>
  <si>
    <r>
      <t>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/ RULLA (rahdille)</t>
    </r>
  </si>
  <si>
    <r>
      <t>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/ KPL. (rahdille)</t>
    </r>
  </si>
  <si>
    <t>PAINO / KPL. kg</t>
  </si>
  <si>
    <t>ja pystysuorissa asennuksissa 3% lisäys pituuteen.</t>
  </si>
  <si>
    <t>Haluan, että tuotteet toimitetaan minulle. Rahtihinta ilmoitetaan tilausvahvistuksessa / tarjouksessa. Toimitusaika noin viikko maksun jälkeen.</t>
  </si>
  <si>
    <t>Haluan noutaa tuotteet tehtaalta. Tavarat ovat noudettavissa maksun saavuttua.</t>
  </si>
  <si>
    <r>
      <t>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/ PKT (rahdille)</t>
    </r>
  </si>
  <si>
    <r>
      <t>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PKT</t>
    </r>
  </si>
  <si>
    <t>Täytä ja lähetä sähköpostilla osoitteeseen info@isolina.com</t>
  </si>
  <si>
    <t>ILMANSULKURAKENNUSPAPERIT,</t>
  </si>
  <si>
    <t>TEIPPI</t>
  </si>
  <si>
    <t>-        Maksuehto: Ennakko</t>
  </si>
  <si>
    <t>-        Toimitusehto: Sopimuksen mukaan</t>
  </si>
  <si>
    <t>-        Toimitusaika: Tilausvahvistuksen mukaan, n. 7 pv maksun saapumisesta</t>
  </si>
  <si>
    <t>kenttään X</t>
  </si>
  <si>
    <t>Merkitse</t>
  </si>
  <si>
    <t>valittavaan</t>
  </si>
  <si>
    <t>myyntierä (säkki)</t>
  </si>
  <si>
    <t>Eristeiden yhteismäärä</t>
  </si>
  <si>
    <t>Oheistuotteiden yhteismäärä</t>
  </si>
  <si>
    <t>Rivesäkkien yhteismäärä</t>
  </si>
  <si>
    <r>
      <t>Pyynön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</t>
    </r>
  </si>
  <si>
    <t>Pyynön paino rahdille kg</t>
  </si>
  <si>
    <r>
      <t>Pyynön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rahdille</t>
    </r>
  </si>
  <si>
    <t>Pyynön pituus m</t>
  </si>
  <si>
    <t>Pyynön määrä KPL.</t>
  </si>
  <si>
    <t>TARJOUSPYYNÖN TUOTTEIDEN KOKONAISMÄÄRÄ:</t>
  </si>
  <si>
    <t>-        Yllä mainitut tilavuudet ja painot ovat suuntaa antavia</t>
  </si>
  <si>
    <t>postinumerosi</t>
  </si>
  <si>
    <t>Täytä</t>
  </si>
  <si>
    <t>toimitus</t>
  </si>
  <si>
    <t>RULLA-
TUOTE</t>
  </si>
  <si>
    <t>LEVY-
TUOTE</t>
  </si>
  <si>
    <t>HUOPA-
RIVE</t>
  </si>
  <si>
    <t>ILMAN-
SULKU-
RAKENNUS-
PAPERIT</t>
  </si>
  <si>
    <t>RAKENNUS-
PAPERI
TEIPPI</t>
  </si>
  <si>
    <t>PELLAVA-
ERISTE-
KÄSISAHA</t>
  </si>
  <si>
    <r>
      <t>TÄYTÄ
tarvitsemasi
m</t>
    </r>
    <r>
      <rPr>
        <b/>
        <vertAlign val="superscript"/>
        <sz val="11"/>
        <rFont val="Arial"/>
        <family val="2"/>
      </rPr>
      <t>2</t>
    </r>
  </si>
  <si>
    <t>Tarvitsemasi
määrä PKT</t>
  </si>
  <si>
    <t>TÄYTÄ
tarvitsemasi
määrä KPL.</t>
  </si>
  <si>
    <t>Tarvitsemasi
määrä KPL.</t>
  </si>
  <si>
    <t>Pyynön
määrä
KPL.</t>
  </si>
  <si>
    <r>
      <t>Pyynön m</t>
    </r>
    <r>
      <rPr>
        <b/>
        <vertAlign val="superscript"/>
        <sz val="11"/>
        <rFont val="Arial"/>
        <family val="2"/>
      </rPr>
      <t xml:space="preserve">3
</t>
    </r>
    <r>
      <rPr>
        <b/>
        <sz val="11"/>
        <rFont val="Arial"/>
        <family val="2"/>
      </rPr>
      <t>rahdille</t>
    </r>
  </si>
  <si>
    <t>Pyynön paino
rahdille kg</t>
  </si>
  <si>
    <t>Tarvitsemasi
määrä RULLA</t>
  </si>
  <si>
    <t>TÄYTÄ
tarvitsemasi
pituus m</t>
  </si>
  <si>
    <t>-        Tiedot ovat sitoumuksetta voimassa toistaiseksi ja pidätämme oikeudet muutoksiin</t>
  </si>
  <si>
    <t>TARJOUSPYYNTÖLOMAKE PELLAVAERISTEILLE</t>
  </si>
  <si>
    <t>nauhatuotteet vain jälleenmyyjän kautta</t>
  </si>
  <si>
    <t>6/8</t>
  </si>
  <si>
    <t>50/75/100</t>
  </si>
  <si>
    <r>
      <t>Vinkki: Pyöristä tarvitsemasi m</t>
    </r>
    <r>
      <rPr>
        <b/>
        <vertAlign val="superscript"/>
        <sz val="11"/>
        <color indexed="17"/>
        <rFont val="Calibri"/>
        <family val="2"/>
      </rPr>
      <t>2</t>
    </r>
    <r>
      <rPr>
        <b/>
        <sz val="11"/>
        <color indexed="17"/>
        <rFont val="Calibri"/>
        <family val="2"/>
      </rPr>
      <t>-määrä ylöspäin huomioiden leikkaamishukka</t>
    </r>
  </si>
  <si>
    <t>ERISTE-
RIVE</t>
  </si>
  <si>
    <t xml:space="preserve"> -&gt;    -&gt;    -&gt;</t>
  </si>
  <si>
    <t>Nauhatuotteet</t>
  </si>
  <si>
    <t>VAIN</t>
  </si>
  <si>
    <t>jälleenmyyjän kautta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</si>
</sst>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b/>
      <sz val="2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22"/>
      <name val="Arial"/>
      <family val="2"/>
    </font>
    <font>
      <b/>
      <i/>
      <sz val="11"/>
      <name val="Arial"/>
      <family val="2"/>
    </font>
    <font>
      <u val="single"/>
      <sz val="36"/>
      <color indexed="12"/>
      <name val="Arial"/>
      <family val="2"/>
    </font>
    <font>
      <sz val="36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5"/>
      <name val="Arial"/>
      <family val="2"/>
    </font>
    <font>
      <b/>
      <vertAlign val="superscript"/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i/>
      <sz val="11"/>
      <color indexed="17"/>
      <name val="Arial"/>
      <family val="2"/>
    </font>
    <font>
      <b/>
      <sz val="11"/>
      <color indexed="36"/>
      <name val="Arial"/>
      <family val="2"/>
    </font>
    <font>
      <sz val="11"/>
      <color indexed="36"/>
      <name val="Arial"/>
      <family val="2"/>
    </font>
    <font>
      <b/>
      <i/>
      <sz val="11"/>
      <color indexed="36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i/>
      <sz val="11"/>
      <color indexed="30"/>
      <name val="Arial"/>
      <family val="2"/>
    </font>
    <font>
      <sz val="12"/>
      <color indexed="10"/>
      <name val="Arial"/>
      <family val="2"/>
    </font>
    <font>
      <i/>
      <sz val="11"/>
      <color indexed="17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36"/>
      <name val="Arial"/>
      <family val="2"/>
    </font>
    <font>
      <b/>
      <u val="single"/>
      <sz val="11"/>
      <color indexed="8"/>
      <name val="Arial"/>
      <family val="2"/>
    </font>
    <font>
      <u val="single"/>
      <sz val="10"/>
      <color indexed="20"/>
      <name val="Arial"/>
      <family val="0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00B050"/>
      <name val="Calibri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i/>
      <sz val="11"/>
      <color rgb="FF00B050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i/>
      <sz val="11"/>
      <color rgb="FF0070C0"/>
      <name val="Arial"/>
      <family val="2"/>
    </font>
    <font>
      <sz val="12"/>
      <color rgb="FFFF0000"/>
      <name val="Arial"/>
      <family val="2"/>
    </font>
    <font>
      <i/>
      <sz val="11"/>
      <color rgb="FF00B05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7030A0"/>
      <name val="Arial"/>
      <family val="2"/>
    </font>
    <font>
      <b/>
      <u val="single"/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ck"/>
      <top style="thin"/>
      <bottom style="double"/>
    </border>
    <border>
      <left style="thick"/>
      <right style="double"/>
      <top/>
      <bottom style="thin"/>
    </border>
    <border>
      <left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/>
      <bottom style="thin"/>
    </border>
    <border>
      <left style="thick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ck"/>
      <top style="thin"/>
      <bottom style="thin"/>
    </border>
    <border>
      <left style="double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double"/>
      <right style="medium"/>
      <top style="double"/>
      <bottom style="thin"/>
    </border>
    <border>
      <left/>
      <right style="medium"/>
      <top/>
      <bottom style="thin"/>
    </border>
    <border>
      <left style="thick"/>
      <right style="double"/>
      <top style="thin"/>
      <bottom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double"/>
      <top style="thin"/>
      <bottom style="medium"/>
    </border>
    <border>
      <left style="medium"/>
      <right style="thick"/>
      <top style="thin"/>
      <bottom style="medium"/>
    </border>
    <border>
      <left/>
      <right style="medium"/>
      <top/>
      <bottom style="medium"/>
    </border>
    <border>
      <left style="thick"/>
      <right/>
      <top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double"/>
      <top style="medium"/>
      <bottom style="thin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thick"/>
      <top style="medium"/>
      <bottom style="thin"/>
    </border>
    <border>
      <left style="double"/>
      <right style="medium"/>
      <top style="thin"/>
      <bottom style="double"/>
    </border>
    <border>
      <left style="thick"/>
      <right style="double"/>
      <top style="thin"/>
      <bottom style="thick"/>
    </border>
    <border>
      <left style="double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uble"/>
      <right style="medium"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double"/>
      <top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double"/>
      <top/>
      <bottom/>
    </border>
    <border>
      <left/>
      <right style="medium"/>
      <top style="medium"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ck"/>
      <right style="double"/>
      <top style="thick"/>
      <bottom style="medium"/>
    </border>
    <border>
      <left style="thick"/>
      <right style="double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double"/>
      <bottom style="thin"/>
    </border>
    <border>
      <left style="medium"/>
      <right style="thick"/>
      <top/>
      <bottom style="double"/>
    </border>
    <border>
      <left/>
      <right style="double"/>
      <top style="double"/>
      <bottom style="double"/>
    </border>
    <border>
      <left style="dashed"/>
      <right style="dashed"/>
      <top style="double"/>
      <bottom style="double"/>
    </border>
    <border>
      <left style="medium"/>
      <right style="thick"/>
      <top style="medium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>
        <color rgb="FF7F7F7F"/>
      </right>
      <top style="thin">
        <color rgb="FF7F7F7F"/>
      </top>
      <bottom style="thin">
        <color rgb="FF7F7F7F"/>
      </bottom>
    </border>
    <border>
      <left style="thick"/>
      <right style="thin">
        <color rgb="FF7F7F7F"/>
      </right>
      <top style="thin">
        <color rgb="FF7F7F7F"/>
      </top>
      <bottom style="thick"/>
    </border>
    <border>
      <left style="thin">
        <color rgb="FF7F7F7F"/>
      </left>
      <right style="thick"/>
      <top style="thin">
        <color rgb="FF7F7F7F"/>
      </top>
      <bottom style="thin">
        <color rgb="FF7F7F7F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7" fillId="43" borderId="0" applyNumberFormat="0" applyBorder="0" applyAlignment="0" applyProtection="0"/>
    <xf numFmtId="0" fontId="68" fillId="44" borderId="0" applyNumberFormat="0" applyBorder="0" applyAlignment="0" applyProtection="0"/>
    <xf numFmtId="0" fontId="69" fillId="45" borderId="1" applyNumberFormat="0" applyAlignment="0" applyProtection="0"/>
    <xf numFmtId="0" fontId="70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0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51" borderId="1" applyNumberFormat="0" applyAlignment="0" applyProtection="0"/>
    <xf numFmtId="0" fontId="79" fillId="0" borderId="6" applyNumberFormat="0" applyFill="0" applyAlignment="0" applyProtection="0"/>
    <xf numFmtId="0" fontId="80" fillId="52" borderId="0" applyNumberFormat="0" applyBorder="0" applyAlignment="0" applyProtection="0"/>
    <xf numFmtId="0" fontId="0" fillId="53" borderId="7" applyNumberFormat="0" applyFont="0" applyAlignment="0" applyProtection="0"/>
    <xf numFmtId="0" fontId="81" fillId="45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8" fillId="0" borderId="0" xfId="0" applyFont="1" applyAlignment="1">
      <alignment/>
    </xf>
    <xf numFmtId="0" fontId="8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 applyProtection="1">
      <alignment vertical="center"/>
      <protection locked="0"/>
    </xf>
    <xf numFmtId="1" fontId="3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2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right"/>
      <protection hidden="1"/>
    </xf>
    <xf numFmtId="2" fontId="12" fillId="0" borderId="1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right"/>
      <protection hidden="1"/>
    </xf>
    <xf numFmtId="2" fontId="4" fillId="0" borderId="10" xfId="0" applyNumberFormat="1" applyFont="1" applyFill="1" applyBorder="1" applyAlignment="1" applyProtection="1">
      <alignment horizontal="left"/>
      <protection hidden="1"/>
    </xf>
    <xf numFmtId="0" fontId="85" fillId="0" borderId="0" xfId="0" applyFont="1" applyBorder="1" applyAlignment="1" applyProtection="1">
      <alignment horizontal="left"/>
      <protection hidden="1"/>
    </xf>
    <xf numFmtId="0" fontId="86" fillId="0" borderId="0" xfId="0" applyFont="1" applyAlignment="1" applyProtection="1">
      <alignment/>
      <protection hidden="1"/>
    </xf>
    <xf numFmtId="2" fontId="86" fillId="0" borderId="0" xfId="0" applyNumberFormat="1" applyFont="1" applyBorder="1" applyAlignment="1" applyProtection="1">
      <alignment/>
      <protection hidden="1"/>
    </xf>
    <xf numFmtId="2" fontId="86" fillId="0" borderId="1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right"/>
      <protection hidden="1"/>
    </xf>
    <xf numFmtId="2" fontId="4" fillId="0" borderId="10" xfId="0" applyNumberFormat="1" applyFont="1" applyBorder="1" applyAlignment="1" applyProtection="1">
      <alignment horizontal="left"/>
      <protection hidden="1"/>
    </xf>
    <xf numFmtId="0" fontId="85" fillId="0" borderId="0" xfId="0" applyFont="1" applyBorder="1" applyAlignment="1" applyProtection="1">
      <alignment/>
      <protection hidden="1"/>
    </xf>
    <xf numFmtId="0" fontId="86" fillId="0" borderId="0" xfId="0" applyFont="1" applyBorder="1" applyAlignment="1" applyProtection="1">
      <alignment/>
      <protection hidden="1"/>
    </xf>
    <xf numFmtId="0" fontId="9" fillId="54" borderId="0" xfId="0" applyFont="1" applyFill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/>
      <protection hidden="1"/>
    </xf>
    <xf numFmtId="2" fontId="3" fillId="0" borderId="12" xfId="0" applyNumberFormat="1" applyFont="1" applyBorder="1" applyAlignment="1" applyProtection="1">
      <alignment horizontal="center"/>
      <protection hidden="1"/>
    </xf>
    <xf numFmtId="0" fontId="9" fillId="54" borderId="0" xfId="0" applyFont="1" applyFill="1" applyAlignment="1" applyProtection="1">
      <alignment horizontal="center" vertical="center"/>
      <protection hidden="1"/>
    </xf>
    <xf numFmtId="0" fontId="4" fillId="55" borderId="0" xfId="0" applyFont="1" applyFill="1" applyAlignment="1" applyProtection="1">
      <alignment horizontal="center"/>
      <protection hidden="1"/>
    </xf>
    <xf numFmtId="2" fontId="4" fillId="0" borderId="11" xfId="0" applyNumberFormat="1" applyFont="1" applyBorder="1" applyAlignment="1" applyProtection="1">
      <alignment/>
      <protection hidden="1"/>
    </xf>
    <xf numFmtId="2" fontId="4" fillId="0" borderId="12" xfId="0" applyNumberFormat="1" applyFont="1" applyBorder="1" applyAlignment="1" applyProtection="1">
      <alignment/>
      <protection hidden="1"/>
    </xf>
    <xf numFmtId="0" fontId="13" fillId="0" borderId="13" xfId="86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2" fontId="7" fillId="0" borderId="16" xfId="0" applyNumberFormat="1" applyFont="1" applyBorder="1" applyAlignment="1" applyProtection="1">
      <alignment horizontal="center" vertical="center" wrapText="1"/>
      <protection hidden="1"/>
    </xf>
    <xf numFmtId="0" fontId="7" fillId="10" borderId="17" xfId="0" applyFont="1" applyFill="1" applyBorder="1" applyAlignment="1" applyProtection="1">
      <alignment horizontal="center" vertical="center" wrapText="1"/>
      <protection hidden="1"/>
    </xf>
    <xf numFmtId="0" fontId="87" fillId="0" borderId="15" xfId="0" applyFont="1" applyBorder="1" applyAlignment="1" applyProtection="1">
      <alignment horizontal="center" vertical="center" wrapText="1"/>
      <protection hidden="1"/>
    </xf>
    <xf numFmtId="2" fontId="87" fillId="0" borderId="15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8" fillId="0" borderId="18" xfId="0" applyFont="1" applyFill="1" applyBorder="1" applyAlignment="1" applyProtection="1">
      <alignment horizontal="center" vertical="center" wrapText="1"/>
      <protection hidden="1"/>
    </xf>
    <xf numFmtId="0" fontId="89" fillId="0" borderId="19" xfId="0" applyFont="1" applyFill="1" applyBorder="1" applyAlignment="1" applyProtection="1">
      <alignment horizontal="center" vertical="center" wrapText="1"/>
      <protection hidden="1"/>
    </xf>
    <xf numFmtId="2" fontId="9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89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89" fillId="0" borderId="20" xfId="0" applyNumberFormat="1" applyFont="1" applyFill="1" applyBorder="1" applyAlignment="1" applyProtection="1">
      <alignment horizontal="center" vertical="center" wrapText="1"/>
      <protection hidden="1"/>
    </xf>
    <xf numFmtId="164" fontId="89" fillId="0" borderId="21" xfId="0" applyNumberFormat="1" applyFont="1" applyFill="1" applyBorder="1" applyAlignment="1" applyProtection="1">
      <alignment horizontal="center" vertical="center"/>
      <protection hidden="1"/>
    </xf>
    <xf numFmtId="4" fontId="90" fillId="10" borderId="22" xfId="0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0" xfId="0" applyNumberFormat="1" applyFont="1" applyAlignment="1" applyProtection="1">
      <alignment horizontal="center" vertical="center" wrapText="1"/>
      <protection hidden="1"/>
    </xf>
    <xf numFmtId="0" fontId="88" fillId="0" borderId="23" xfId="0" applyFont="1" applyFill="1" applyBorder="1" applyAlignment="1" applyProtection="1">
      <alignment horizontal="center" vertical="center" wrapText="1"/>
      <protection hidden="1"/>
    </xf>
    <xf numFmtId="0" fontId="89" fillId="0" borderId="24" xfId="0" applyFont="1" applyFill="1" applyBorder="1" applyAlignment="1" applyProtection="1">
      <alignment horizontal="center" vertical="center" wrapText="1"/>
      <protection hidden="1"/>
    </xf>
    <xf numFmtId="2" fontId="90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89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90" fillId="1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88" fillId="0" borderId="25" xfId="0" applyFont="1" applyFill="1" applyBorder="1" applyAlignment="1" applyProtection="1">
      <alignment horizontal="center" vertical="center" wrapText="1"/>
      <protection hidden="1"/>
    </xf>
    <xf numFmtId="0" fontId="89" fillId="0" borderId="26" xfId="0" applyFont="1" applyFill="1" applyBorder="1" applyAlignment="1" applyProtection="1">
      <alignment horizontal="center" vertical="center" wrapText="1"/>
      <protection hidden="1"/>
    </xf>
    <xf numFmtId="2" fontId="9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89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89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89" fillId="0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Fill="1" applyBorder="1" applyAlignment="1" applyProtection="1">
      <alignment horizontal="center" vertical="center"/>
      <protection hidden="1"/>
    </xf>
    <xf numFmtId="2" fontId="6" fillId="0" borderId="19" xfId="0" applyNumberFormat="1" applyFont="1" applyFill="1" applyBorder="1" applyAlignment="1" applyProtection="1">
      <alignment horizontal="center" vertical="center"/>
      <protection hidden="1"/>
    </xf>
    <xf numFmtId="164" fontId="6" fillId="0" borderId="20" xfId="0" applyNumberFormat="1" applyFont="1" applyFill="1" applyBorder="1" applyAlignment="1" applyProtection="1">
      <alignment horizontal="center" vertical="center"/>
      <protection hidden="1"/>
    </xf>
    <xf numFmtId="164" fontId="6" fillId="0" borderId="21" xfId="0" applyNumberFormat="1" applyFont="1" applyFill="1" applyBorder="1" applyAlignment="1" applyProtection="1">
      <alignment horizontal="center" vertical="center"/>
      <protection hidden="1"/>
    </xf>
    <xf numFmtId="4" fontId="22" fillId="10" borderId="29" xfId="0" applyNumberFormat="1" applyFont="1" applyFill="1" applyBorder="1" applyAlignment="1" applyProtection="1">
      <alignment horizontal="center" vertical="center" wrapText="1"/>
      <protection hidden="1" locked="0"/>
    </xf>
    <xf numFmtId="1" fontId="6" fillId="0" borderId="30" xfId="0" applyNumberFormat="1" applyFont="1" applyBorder="1" applyAlignment="1" applyProtection="1">
      <alignment horizontal="center" vertical="center" wrapText="1"/>
      <protection hidden="1"/>
    </xf>
    <xf numFmtId="2" fontId="6" fillId="0" borderId="30" xfId="0" applyNumberFormat="1" applyFont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2" fontId="22" fillId="0" borderId="20" xfId="0" applyNumberFormat="1" applyFont="1" applyFill="1" applyBorder="1" applyAlignment="1" applyProtection="1">
      <alignment horizontal="center" vertical="center"/>
      <protection hidden="1"/>
    </xf>
    <xf numFmtId="2" fontId="6" fillId="0" borderId="20" xfId="0" applyNumberFormat="1" applyFont="1" applyFill="1" applyBorder="1" applyAlignment="1" applyProtection="1">
      <alignment horizontal="center" vertical="center"/>
      <protection hidden="1"/>
    </xf>
    <xf numFmtId="4" fontId="22" fillId="10" borderId="23" xfId="0" applyNumberFormat="1" applyFont="1" applyFill="1" applyBorder="1" applyAlignment="1" applyProtection="1">
      <alignment horizontal="center" vertical="center" wrapText="1"/>
      <protection hidden="1" locked="0"/>
    </xf>
    <xf numFmtId="1" fontId="6" fillId="0" borderId="24" xfId="0" applyNumberFormat="1" applyFont="1" applyBorder="1" applyAlignment="1" applyProtection="1">
      <alignment horizontal="center" vertical="center" wrapText="1"/>
      <protection hidden="1"/>
    </xf>
    <xf numFmtId="2" fontId="6" fillId="0" borderId="24" xfId="0" applyNumberFormat="1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2" fontId="22" fillId="0" borderId="24" xfId="0" applyNumberFormat="1" applyFont="1" applyFill="1" applyBorder="1" applyAlignment="1" applyProtection="1">
      <alignment horizontal="center" vertical="center"/>
      <protection hidden="1"/>
    </xf>
    <xf numFmtId="2" fontId="6" fillId="0" borderId="24" xfId="0" applyNumberFormat="1" applyFont="1" applyFill="1" applyBorder="1" applyAlignment="1" applyProtection="1">
      <alignment horizontal="center" vertical="center"/>
      <protection hidden="1"/>
    </xf>
    <xf numFmtId="164" fontId="6" fillId="0" borderId="24" xfId="0" applyNumberFormat="1" applyFont="1" applyFill="1" applyBorder="1" applyAlignment="1" applyProtection="1">
      <alignment horizontal="center" vertical="center"/>
      <protection hidden="1"/>
    </xf>
    <xf numFmtId="164" fontId="6" fillId="0" borderId="34" xfId="0" applyNumberFormat="1" applyFont="1" applyFill="1" applyBorder="1" applyAlignment="1" applyProtection="1">
      <alignment horizontal="center" vertical="center"/>
      <protection hidden="1"/>
    </xf>
    <xf numFmtId="1" fontId="6" fillId="0" borderId="20" xfId="0" applyNumberFormat="1" applyFont="1" applyBorder="1" applyAlignment="1" applyProtection="1">
      <alignment horizontal="center" vertical="center" wrapText="1"/>
      <protection hidden="1"/>
    </xf>
    <xf numFmtId="2" fontId="6" fillId="0" borderId="20" xfId="0" applyNumberFormat="1" applyFont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2" fontId="22" fillId="0" borderId="26" xfId="0" applyNumberFormat="1" applyFont="1" applyFill="1" applyBorder="1" applyAlignment="1" applyProtection="1">
      <alignment horizontal="center" vertical="center"/>
      <protection hidden="1"/>
    </xf>
    <xf numFmtId="2" fontId="6" fillId="0" borderId="26" xfId="0" applyNumberFormat="1" applyFont="1" applyFill="1" applyBorder="1" applyAlignment="1" applyProtection="1">
      <alignment horizontal="center" vertical="center"/>
      <protection hidden="1"/>
    </xf>
    <xf numFmtId="164" fontId="6" fillId="0" borderId="26" xfId="0" applyNumberFormat="1" applyFont="1" applyFill="1" applyBorder="1" applyAlignment="1" applyProtection="1">
      <alignment horizontal="center" vertical="center"/>
      <protection hidden="1"/>
    </xf>
    <xf numFmtId="164" fontId="6" fillId="0" borderId="27" xfId="0" applyNumberFormat="1" applyFont="1" applyFill="1" applyBorder="1" applyAlignment="1" applyProtection="1">
      <alignment horizontal="center" vertical="center"/>
      <protection hidden="1"/>
    </xf>
    <xf numFmtId="4" fontId="22" fillId="10" borderId="25" xfId="0" applyNumberFormat="1" applyFont="1" applyFill="1" applyBorder="1" applyAlignment="1" applyProtection="1">
      <alignment horizontal="center" vertical="center" wrapText="1"/>
      <protection hidden="1" locked="0"/>
    </xf>
    <xf numFmtId="1" fontId="6" fillId="0" borderId="37" xfId="0" applyNumberFormat="1" applyFont="1" applyBorder="1" applyAlignment="1" applyProtection="1">
      <alignment horizontal="center" vertical="center" wrapText="1"/>
      <protection hidden="1"/>
    </xf>
    <xf numFmtId="2" fontId="6" fillId="0" borderId="26" xfId="0" applyNumberFormat="1" applyFont="1" applyBorder="1" applyAlignment="1" applyProtection="1">
      <alignment horizontal="center" vertical="center" wrapText="1"/>
      <protection hidden="1"/>
    </xf>
    <xf numFmtId="0" fontId="91" fillId="0" borderId="32" xfId="0" applyFont="1" applyFill="1" applyBorder="1" applyAlignment="1" applyProtection="1">
      <alignment horizontal="center" vertical="center"/>
      <protection hidden="1"/>
    </xf>
    <xf numFmtId="0" fontId="91" fillId="0" borderId="38" xfId="0" applyFont="1" applyFill="1" applyBorder="1" applyAlignment="1" applyProtection="1">
      <alignment horizontal="center" vertical="center"/>
      <protection hidden="1"/>
    </xf>
    <xf numFmtId="0" fontId="92" fillId="0" borderId="30" xfId="0" applyFont="1" applyFill="1" applyBorder="1" applyAlignment="1" applyProtection="1">
      <alignment horizontal="center" vertical="center"/>
      <protection hidden="1"/>
    </xf>
    <xf numFmtId="2" fontId="93" fillId="0" borderId="20" xfId="0" applyNumberFormat="1" applyFont="1" applyFill="1" applyBorder="1" applyAlignment="1" applyProtection="1">
      <alignment horizontal="center" vertical="center"/>
      <protection hidden="1"/>
    </xf>
    <xf numFmtId="2" fontId="92" fillId="0" borderId="20" xfId="0" applyNumberFormat="1" applyFont="1" applyFill="1" applyBorder="1" applyAlignment="1" applyProtection="1">
      <alignment horizontal="center" vertical="center"/>
      <protection hidden="1"/>
    </xf>
    <xf numFmtId="164" fontId="92" fillId="0" borderId="20" xfId="0" applyNumberFormat="1" applyFont="1" applyFill="1" applyBorder="1" applyAlignment="1" applyProtection="1">
      <alignment horizontal="center" vertical="center"/>
      <protection hidden="1"/>
    </xf>
    <xf numFmtId="164" fontId="92" fillId="0" borderId="21" xfId="0" applyNumberFormat="1" applyFont="1" applyFill="1" applyBorder="1" applyAlignment="1" applyProtection="1">
      <alignment horizontal="center" vertical="center"/>
      <protection hidden="1"/>
    </xf>
    <xf numFmtId="4" fontId="93" fillId="10" borderId="39" xfId="0" applyNumberFormat="1" applyFont="1" applyFill="1" applyBorder="1" applyAlignment="1" applyProtection="1">
      <alignment horizontal="center" vertical="center" wrapText="1"/>
      <protection hidden="1" locked="0"/>
    </xf>
    <xf numFmtId="1" fontId="92" fillId="0" borderId="30" xfId="0" applyNumberFormat="1" applyFont="1" applyBorder="1" applyAlignment="1" applyProtection="1">
      <alignment horizontal="center" vertical="center" wrapText="1"/>
      <protection hidden="1"/>
    </xf>
    <xf numFmtId="2" fontId="92" fillId="0" borderId="20" xfId="0" applyNumberFormat="1" applyFont="1" applyBorder="1" applyAlignment="1" applyProtection="1">
      <alignment horizontal="center" vertical="center" wrapText="1"/>
      <protection hidden="1"/>
    </xf>
    <xf numFmtId="0" fontId="91" fillId="0" borderId="33" xfId="0" applyFont="1" applyFill="1" applyBorder="1" applyAlignment="1" applyProtection="1">
      <alignment horizontal="center" vertical="center"/>
      <protection hidden="1"/>
    </xf>
    <xf numFmtId="0" fontId="92" fillId="0" borderId="24" xfId="0" applyFont="1" applyFill="1" applyBorder="1" applyAlignment="1" applyProtection="1">
      <alignment horizontal="center" vertical="center"/>
      <protection hidden="1"/>
    </xf>
    <xf numFmtId="2" fontId="93" fillId="0" borderId="24" xfId="0" applyNumberFormat="1" applyFont="1" applyFill="1" applyBorder="1" applyAlignment="1" applyProtection="1">
      <alignment horizontal="center" vertical="center"/>
      <protection hidden="1"/>
    </xf>
    <xf numFmtId="2" fontId="92" fillId="0" borderId="24" xfId="0" applyNumberFormat="1" applyFont="1" applyFill="1" applyBorder="1" applyAlignment="1" applyProtection="1">
      <alignment horizontal="center" vertical="center"/>
      <protection hidden="1"/>
    </xf>
    <xf numFmtId="164" fontId="92" fillId="0" borderId="24" xfId="0" applyNumberFormat="1" applyFont="1" applyFill="1" applyBorder="1" applyAlignment="1" applyProtection="1">
      <alignment horizontal="center" vertical="center"/>
      <protection hidden="1"/>
    </xf>
    <xf numFmtId="164" fontId="92" fillId="0" borderId="34" xfId="0" applyNumberFormat="1" applyFont="1" applyFill="1" applyBorder="1" applyAlignment="1" applyProtection="1">
      <alignment horizontal="center" vertical="center"/>
      <protection hidden="1"/>
    </xf>
    <xf numFmtId="4" fontId="93" fillId="10" borderId="23" xfId="0" applyNumberFormat="1" applyFont="1" applyFill="1" applyBorder="1" applyAlignment="1" applyProtection="1">
      <alignment horizontal="center" vertical="center" wrapText="1"/>
      <protection hidden="1" locked="0"/>
    </xf>
    <xf numFmtId="1" fontId="92" fillId="0" borderId="24" xfId="0" applyNumberFormat="1" applyFont="1" applyBorder="1" applyAlignment="1" applyProtection="1">
      <alignment horizontal="center" vertical="center" wrapText="1"/>
      <protection hidden="1"/>
    </xf>
    <xf numFmtId="2" fontId="92" fillId="0" borderId="24" xfId="0" applyNumberFormat="1" applyFont="1" applyBorder="1" applyAlignment="1" applyProtection="1">
      <alignment horizontal="center" vertical="center" wrapText="1"/>
      <protection hidden="1"/>
    </xf>
    <xf numFmtId="0" fontId="91" fillId="0" borderId="40" xfId="0" applyFont="1" applyFill="1" applyBorder="1" applyAlignment="1" applyProtection="1">
      <alignment horizontal="center" vertical="center"/>
      <protection hidden="1"/>
    </xf>
    <xf numFmtId="0" fontId="91" fillId="0" borderId="41" xfId="0" applyFont="1" applyFill="1" applyBorder="1" applyAlignment="1" applyProtection="1">
      <alignment horizontal="center" vertical="center"/>
      <protection hidden="1"/>
    </xf>
    <xf numFmtId="0" fontId="92" fillId="0" borderId="42" xfId="0" applyFont="1" applyFill="1" applyBorder="1" applyAlignment="1" applyProtection="1">
      <alignment horizontal="center" vertical="center"/>
      <protection hidden="1"/>
    </xf>
    <xf numFmtId="2" fontId="93" fillId="0" borderId="26" xfId="0" applyNumberFormat="1" applyFont="1" applyFill="1" applyBorder="1" applyAlignment="1" applyProtection="1">
      <alignment horizontal="center" vertical="center"/>
      <protection hidden="1"/>
    </xf>
    <xf numFmtId="2" fontId="92" fillId="0" borderId="26" xfId="0" applyNumberFormat="1" applyFont="1" applyFill="1" applyBorder="1" applyAlignment="1" applyProtection="1">
      <alignment horizontal="center" vertical="center"/>
      <protection hidden="1"/>
    </xf>
    <xf numFmtId="164" fontId="92" fillId="0" borderId="26" xfId="0" applyNumberFormat="1" applyFont="1" applyFill="1" applyBorder="1" applyAlignment="1" applyProtection="1">
      <alignment horizontal="center" vertical="center"/>
      <protection hidden="1"/>
    </xf>
    <xf numFmtId="164" fontId="92" fillId="0" borderId="27" xfId="0" applyNumberFormat="1" applyFont="1" applyFill="1" applyBorder="1" applyAlignment="1" applyProtection="1">
      <alignment horizontal="center" vertical="center"/>
      <protection hidden="1"/>
    </xf>
    <xf numFmtId="4" fontId="93" fillId="10" borderId="25" xfId="0" applyNumberFormat="1" applyFont="1" applyFill="1" applyBorder="1" applyAlignment="1" applyProtection="1">
      <alignment horizontal="center" vertical="center" wrapText="1"/>
      <protection hidden="1" locked="0"/>
    </xf>
    <xf numFmtId="1" fontId="92" fillId="0" borderId="37" xfId="0" applyNumberFormat="1" applyFont="1" applyBorder="1" applyAlignment="1" applyProtection="1">
      <alignment horizontal="center" vertical="center" wrapText="1"/>
      <protection hidden="1"/>
    </xf>
    <xf numFmtId="2" fontId="92" fillId="0" borderId="37" xfId="0" applyNumberFormat="1" applyFont="1" applyBorder="1" applyAlignment="1" applyProtection="1">
      <alignment horizontal="center" vertical="center" wrapText="1"/>
      <protection hidden="1"/>
    </xf>
    <xf numFmtId="0" fontId="94" fillId="0" borderId="32" xfId="0" applyFont="1" applyFill="1" applyBorder="1" applyAlignment="1" applyProtection="1">
      <alignment horizontal="center" vertical="center"/>
      <protection hidden="1"/>
    </xf>
    <xf numFmtId="0" fontId="94" fillId="0" borderId="38" xfId="0" applyFont="1" applyFill="1" applyBorder="1" applyAlignment="1" applyProtection="1">
      <alignment horizontal="center" vertical="center"/>
      <protection hidden="1"/>
    </xf>
    <xf numFmtId="0" fontId="95" fillId="0" borderId="30" xfId="0" applyFont="1" applyFill="1" applyBorder="1" applyAlignment="1" applyProtection="1">
      <alignment horizontal="center" vertical="center"/>
      <protection hidden="1"/>
    </xf>
    <xf numFmtId="2" fontId="96" fillId="0" borderId="20" xfId="0" applyNumberFormat="1" applyFont="1" applyFill="1" applyBorder="1" applyAlignment="1" applyProtection="1">
      <alignment horizontal="center" vertical="center"/>
      <protection hidden="1"/>
    </xf>
    <xf numFmtId="2" fontId="95" fillId="0" borderId="20" xfId="0" applyNumberFormat="1" applyFont="1" applyFill="1" applyBorder="1" applyAlignment="1" applyProtection="1">
      <alignment horizontal="center" vertical="center"/>
      <protection hidden="1"/>
    </xf>
    <xf numFmtId="164" fontId="95" fillId="0" borderId="20" xfId="0" applyNumberFormat="1" applyFont="1" applyFill="1" applyBorder="1" applyAlignment="1" applyProtection="1">
      <alignment horizontal="center" vertical="center"/>
      <protection hidden="1"/>
    </xf>
    <xf numFmtId="164" fontId="95" fillId="0" borderId="21" xfId="0" applyNumberFormat="1" applyFont="1" applyFill="1" applyBorder="1" applyAlignment="1" applyProtection="1">
      <alignment horizontal="center" vertical="center"/>
      <protection hidden="1"/>
    </xf>
    <xf numFmtId="4" fontId="96" fillId="10" borderId="29" xfId="0" applyNumberFormat="1" applyFont="1" applyFill="1" applyBorder="1" applyAlignment="1" applyProtection="1">
      <alignment horizontal="center" vertical="center" wrapText="1"/>
      <protection hidden="1" locked="0"/>
    </xf>
    <xf numFmtId="1" fontId="95" fillId="0" borderId="30" xfId="0" applyNumberFormat="1" applyFont="1" applyBorder="1" applyAlignment="1" applyProtection="1">
      <alignment horizontal="center" vertical="center" wrapText="1"/>
      <protection hidden="1"/>
    </xf>
    <xf numFmtId="2" fontId="95" fillId="0" borderId="30" xfId="0" applyNumberFormat="1" applyFont="1" applyBorder="1" applyAlignment="1" applyProtection="1">
      <alignment horizontal="center" vertical="center" wrapText="1"/>
      <protection hidden="1"/>
    </xf>
    <xf numFmtId="0" fontId="94" fillId="0" borderId="33" xfId="0" applyFont="1" applyFill="1" applyBorder="1" applyAlignment="1" applyProtection="1">
      <alignment horizontal="center" vertical="center"/>
      <protection hidden="1"/>
    </xf>
    <xf numFmtId="0" fontId="95" fillId="0" borderId="24" xfId="0" applyFont="1" applyFill="1" applyBorder="1" applyAlignment="1" applyProtection="1">
      <alignment horizontal="center" vertical="center"/>
      <protection hidden="1"/>
    </xf>
    <xf numFmtId="2" fontId="96" fillId="0" borderId="24" xfId="0" applyNumberFormat="1" applyFont="1" applyFill="1" applyBorder="1" applyAlignment="1" applyProtection="1">
      <alignment horizontal="center" vertical="center"/>
      <protection hidden="1"/>
    </xf>
    <xf numFmtId="2" fontId="95" fillId="0" borderId="24" xfId="0" applyNumberFormat="1" applyFont="1" applyFill="1" applyBorder="1" applyAlignment="1" applyProtection="1">
      <alignment horizontal="center" vertical="center"/>
      <protection hidden="1"/>
    </xf>
    <xf numFmtId="164" fontId="95" fillId="0" borderId="24" xfId="0" applyNumberFormat="1" applyFont="1" applyFill="1" applyBorder="1" applyAlignment="1" applyProtection="1">
      <alignment horizontal="center" vertical="center"/>
      <protection hidden="1"/>
    </xf>
    <xf numFmtId="164" fontId="95" fillId="0" borderId="34" xfId="0" applyNumberFormat="1" applyFont="1" applyFill="1" applyBorder="1" applyAlignment="1" applyProtection="1">
      <alignment horizontal="center" vertical="center"/>
      <protection hidden="1"/>
    </xf>
    <xf numFmtId="4" fontId="96" fillId="10" borderId="23" xfId="0" applyNumberFormat="1" applyFont="1" applyFill="1" applyBorder="1" applyAlignment="1" applyProtection="1">
      <alignment horizontal="center" vertical="center" wrapText="1"/>
      <protection hidden="1" locked="0"/>
    </xf>
    <xf numFmtId="1" fontId="95" fillId="0" borderId="24" xfId="0" applyNumberFormat="1" applyFont="1" applyBorder="1" applyAlignment="1" applyProtection="1">
      <alignment horizontal="center" vertical="center" wrapText="1"/>
      <protection hidden="1"/>
    </xf>
    <xf numFmtId="2" fontId="95" fillId="0" borderId="24" xfId="0" applyNumberFormat="1" applyFont="1" applyBorder="1" applyAlignment="1" applyProtection="1">
      <alignment horizontal="center" vertical="center" wrapText="1"/>
      <protection hidden="1"/>
    </xf>
    <xf numFmtId="0" fontId="94" fillId="0" borderId="43" xfId="0" applyFont="1" applyFill="1" applyBorder="1" applyAlignment="1" applyProtection="1">
      <alignment horizontal="center" vertical="center"/>
      <protection hidden="1"/>
    </xf>
    <xf numFmtId="0" fontId="94" fillId="0" borderId="41" xfId="0" applyFont="1" applyFill="1" applyBorder="1" applyAlignment="1" applyProtection="1">
      <alignment horizontal="center" vertical="center"/>
      <protection hidden="1"/>
    </xf>
    <xf numFmtId="0" fontId="95" fillId="0" borderId="42" xfId="0" applyFont="1" applyFill="1" applyBorder="1" applyAlignment="1" applyProtection="1">
      <alignment horizontal="center" vertical="center"/>
      <protection hidden="1"/>
    </xf>
    <xf numFmtId="2" fontId="96" fillId="0" borderId="42" xfId="0" applyNumberFormat="1" applyFont="1" applyFill="1" applyBorder="1" applyAlignment="1" applyProtection="1">
      <alignment horizontal="center" vertical="center"/>
      <protection hidden="1"/>
    </xf>
    <xf numFmtId="2" fontId="95" fillId="0" borderId="42" xfId="0" applyNumberFormat="1" applyFont="1" applyFill="1" applyBorder="1" applyAlignment="1" applyProtection="1">
      <alignment horizontal="center" vertical="center"/>
      <protection hidden="1"/>
    </xf>
    <xf numFmtId="164" fontId="95" fillId="0" borderId="42" xfId="0" applyNumberFormat="1" applyFont="1" applyFill="1" applyBorder="1" applyAlignment="1" applyProtection="1">
      <alignment horizontal="center" vertical="center"/>
      <protection hidden="1"/>
    </xf>
    <xf numFmtId="164" fontId="95" fillId="0" borderId="44" xfId="0" applyNumberFormat="1" applyFont="1" applyFill="1" applyBorder="1" applyAlignment="1" applyProtection="1">
      <alignment horizontal="center" vertical="center"/>
      <protection hidden="1"/>
    </xf>
    <xf numFmtId="4" fontId="96" fillId="10" borderId="45" xfId="0" applyNumberFormat="1" applyFont="1" applyFill="1" applyBorder="1" applyAlignment="1" applyProtection="1">
      <alignment horizontal="center" vertical="center" wrapText="1"/>
      <protection hidden="1" locked="0"/>
    </xf>
    <xf numFmtId="1" fontId="95" fillId="0" borderId="20" xfId="0" applyNumberFormat="1" applyFont="1" applyBorder="1" applyAlignment="1" applyProtection="1">
      <alignment horizontal="center" vertical="center" wrapText="1"/>
      <protection hidden="1"/>
    </xf>
    <xf numFmtId="2" fontId="95" fillId="0" borderId="42" xfId="0" applyNumberFormat="1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/>
      <protection hidden="1"/>
    </xf>
    <xf numFmtId="0" fontId="97" fillId="0" borderId="48" xfId="0" applyFont="1" applyBorder="1" applyAlignment="1" applyProtection="1">
      <alignment/>
      <protection hidden="1"/>
    </xf>
    <xf numFmtId="0" fontId="97" fillId="0" borderId="0" xfId="0" applyFont="1" applyBorder="1" applyAlignment="1" applyProtection="1">
      <alignment/>
      <protection hidden="1"/>
    </xf>
    <xf numFmtId="2" fontId="3" fillId="0" borderId="49" xfId="0" applyNumberFormat="1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88" fillId="0" borderId="50" xfId="0" applyFont="1" applyFill="1" applyBorder="1" applyAlignment="1" applyProtection="1">
      <alignment horizontal="center" vertical="center" wrapText="1"/>
      <protection hidden="1"/>
    </xf>
    <xf numFmtId="1" fontId="89" fillId="0" borderId="20" xfId="0" applyNumberFormat="1" applyFont="1" applyBorder="1" applyAlignment="1" applyProtection="1">
      <alignment horizontal="center" vertical="center" wrapText="1"/>
      <protection hidden="1"/>
    </xf>
    <xf numFmtId="2" fontId="89" fillId="0" borderId="20" xfId="0" applyNumberFormat="1" applyFont="1" applyBorder="1" applyAlignment="1" applyProtection="1">
      <alignment horizontal="center" vertical="center" wrapText="1"/>
      <protection hidden="1"/>
    </xf>
    <xf numFmtId="0" fontId="88" fillId="0" borderId="32" xfId="0" applyFont="1" applyFill="1" applyBorder="1" applyAlignment="1" applyProtection="1">
      <alignment horizontal="center" vertical="center" wrapText="1"/>
      <protection hidden="1"/>
    </xf>
    <xf numFmtId="4" fontId="98" fillId="10" borderId="51" xfId="0" applyNumberFormat="1" applyFont="1" applyFill="1" applyBorder="1" applyAlignment="1" applyProtection="1">
      <alignment horizontal="center" vertical="center" wrapText="1"/>
      <protection hidden="1" locked="0"/>
    </xf>
    <xf numFmtId="1" fontId="89" fillId="0" borderId="52" xfId="0" applyNumberFormat="1" applyFont="1" applyBorder="1" applyAlignment="1" applyProtection="1">
      <alignment horizontal="center" vertical="center" wrapText="1"/>
      <protection hidden="1"/>
    </xf>
    <xf numFmtId="2" fontId="89" fillId="0" borderId="52" xfId="0" applyNumberFormat="1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2" fontId="22" fillId="0" borderId="30" xfId="0" applyNumberFormat="1" applyFont="1" applyBorder="1" applyAlignment="1" applyProtection="1">
      <alignment horizontal="center" vertical="center"/>
      <protection hidden="1"/>
    </xf>
    <xf numFmtId="164" fontId="6" fillId="0" borderId="19" xfId="0" applyNumberFormat="1" applyFont="1" applyBorder="1" applyAlignment="1" applyProtection="1">
      <alignment horizontal="center" vertical="center"/>
      <protection hidden="1"/>
    </xf>
    <xf numFmtId="164" fontId="6" fillId="0" borderId="53" xfId="0" applyNumberFormat="1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2" fontId="22" fillId="0" borderId="20" xfId="0" applyNumberFormat="1" applyFont="1" applyBorder="1" applyAlignment="1" applyProtection="1">
      <alignment horizontal="center" vertical="center"/>
      <protection hidden="1"/>
    </xf>
    <xf numFmtId="2" fontId="6" fillId="0" borderId="24" xfId="0" applyNumberFormat="1" applyFont="1" applyBorder="1" applyAlignment="1" applyProtection="1">
      <alignment horizontal="center" vertical="center"/>
      <protection hidden="1"/>
    </xf>
    <xf numFmtId="164" fontId="6" fillId="0" borderId="24" xfId="0" applyNumberFormat="1" applyFont="1" applyBorder="1" applyAlignment="1" applyProtection="1">
      <alignment horizontal="center" vertical="center"/>
      <protection hidden="1"/>
    </xf>
    <xf numFmtId="164" fontId="6" fillId="0" borderId="34" xfId="0" applyNumberFormat="1" applyFont="1" applyBorder="1" applyAlignment="1" applyProtection="1">
      <alignment horizontal="center" vertical="center"/>
      <protection hidden="1"/>
    </xf>
    <xf numFmtId="2" fontId="22" fillId="0" borderId="24" xfId="0" applyNumberFormat="1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2" fontId="22" fillId="0" borderId="26" xfId="0" applyNumberFormat="1" applyFont="1" applyBorder="1" applyAlignment="1" applyProtection="1">
      <alignment horizontal="center" vertical="center"/>
      <protection hidden="1"/>
    </xf>
    <xf numFmtId="164" fontId="6" fillId="0" borderId="26" xfId="0" applyNumberFormat="1" applyFont="1" applyBorder="1" applyAlignment="1" applyProtection="1">
      <alignment horizontal="center" vertical="center"/>
      <protection hidden="1"/>
    </xf>
    <xf numFmtId="164" fontId="6" fillId="0" borderId="27" xfId="0" applyNumberFormat="1" applyFont="1" applyBorder="1" applyAlignment="1" applyProtection="1">
      <alignment horizontal="center" vertical="center"/>
      <protection hidden="1"/>
    </xf>
    <xf numFmtId="4" fontId="22" fillId="10" borderId="51" xfId="0" applyNumberFormat="1" applyFont="1" applyFill="1" applyBorder="1" applyAlignment="1" applyProtection="1">
      <alignment horizontal="center" vertical="center" wrapText="1"/>
      <protection hidden="1" locked="0"/>
    </xf>
    <xf numFmtId="1" fontId="6" fillId="0" borderId="52" xfId="0" applyNumberFormat="1" applyFont="1" applyBorder="1" applyAlignment="1" applyProtection="1">
      <alignment horizontal="center" vertical="center" wrapText="1"/>
      <protection hidden="1"/>
    </xf>
    <xf numFmtId="2" fontId="6" fillId="0" borderId="52" xfId="0" applyNumberFormat="1" applyFont="1" applyBorder="1" applyAlignment="1" applyProtection="1">
      <alignment horizontal="center" vertical="center" wrapText="1"/>
      <protection hidden="1"/>
    </xf>
    <xf numFmtId="0" fontId="91" fillId="0" borderId="32" xfId="0" applyFont="1" applyBorder="1" applyAlignment="1" applyProtection="1">
      <alignment horizontal="center" vertical="center"/>
      <protection hidden="1"/>
    </xf>
    <xf numFmtId="0" fontId="91" fillId="0" borderId="31" xfId="0" applyFont="1" applyBorder="1" applyAlignment="1" applyProtection="1">
      <alignment horizontal="center" vertical="center"/>
      <protection hidden="1"/>
    </xf>
    <xf numFmtId="0" fontId="92" fillId="0" borderId="20" xfId="0" applyFont="1" applyBorder="1" applyAlignment="1" applyProtection="1">
      <alignment horizontal="center" vertical="center"/>
      <protection hidden="1"/>
    </xf>
    <xf numFmtId="2" fontId="93" fillId="0" borderId="20" xfId="0" applyNumberFormat="1" applyFont="1" applyBorder="1" applyAlignment="1" applyProtection="1">
      <alignment horizontal="center" vertical="center"/>
      <protection hidden="1"/>
    </xf>
    <xf numFmtId="2" fontId="92" fillId="0" borderId="20" xfId="0" applyNumberFormat="1" applyFont="1" applyBorder="1" applyAlignment="1" applyProtection="1">
      <alignment horizontal="center" vertical="center"/>
      <protection hidden="1"/>
    </xf>
    <xf numFmtId="164" fontId="92" fillId="0" borderId="20" xfId="0" applyNumberFormat="1" applyFont="1" applyBorder="1" applyAlignment="1" applyProtection="1">
      <alignment horizontal="center" vertical="center"/>
      <protection hidden="1"/>
    </xf>
    <xf numFmtId="164" fontId="92" fillId="0" borderId="21" xfId="0" applyNumberFormat="1" applyFont="1" applyBorder="1" applyAlignment="1" applyProtection="1">
      <alignment horizontal="center" vertical="center"/>
      <protection hidden="1"/>
    </xf>
    <xf numFmtId="4" fontId="93" fillId="10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92" fillId="0" borderId="30" xfId="0" applyNumberFormat="1" applyFont="1" applyBorder="1" applyAlignment="1" applyProtection="1">
      <alignment horizontal="center" vertical="center" wrapText="1"/>
      <protection hidden="1"/>
    </xf>
    <xf numFmtId="0" fontId="91" fillId="0" borderId="33" xfId="0" applyFont="1" applyBorder="1" applyAlignment="1" applyProtection="1">
      <alignment horizontal="center" vertical="center"/>
      <protection hidden="1"/>
    </xf>
    <xf numFmtId="0" fontId="92" fillId="0" borderId="24" xfId="0" applyFont="1" applyBorder="1" applyAlignment="1" applyProtection="1">
      <alignment horizontal="center" vertical="center"/>
      <protection hidden="1"/>
    </xf>
    <xf numFmtId="2" fontId="93" fillId="0" borderId="24" xfId="0" applyNumberFormat="1" applyFont="1" applyBorder="1" applyAlignment="1" applyProtection="1">
      <alignment horizontal="center" vertical="center"/>
      <protection hidden="1"/>
    </xf>
    <xf numFmtId="2" fontId="92" fillId="0" borderId="24" xfId="0" applyNumberFormat="1" applyFont="1" applyBorder="1" applyAlignment="1" applyProtection="1">
      <alignment horizontal="center" vertical="center"/>
      <protection hidden="1"/>
    </xf>
    <xf numFmtId="164" fontId="92" fillId="0" borderId="24" xfId="0" applyNumberFormat="1" applyFont="1" applyBorder="1" applyAlignment="1" applyProtection="1">
      <alignment horizontal="center" vertical="center"/>
      <protection hidden="1"/>
    </xf>
    <xf numFmtId="164" fontId="92" fillId="0" borderId="34" xfId="0" applyNumberFormat="1" applyFont="1" applyBorder="1" applyAlignment="1" applyProtection="1">
      <alignment horizontal="center" vertical="center"/>
      <protection hidden="1"/>
    </xf>
    <xf numFmtId="0" fontId="91" fillId="0" borderId="55" xfId="0" applyFont="1" applyBorder="1" applyAlignment="1" applyProtection="1">
      <alignment horizontal="center" vertical="center"/>
      <protection hidden="1"/>
    </xf>
    <xf numFmtId="0" fontId="91" fillId="0" borderId="56" xfId="0" applyFont="1" applyBorder="1" applyAlignment="1" applyProtection="1">
      <alignment horizontal="center" vertical="center"/>
      <protection hidden="1"/>
    </xf>
    <xf numFmtId="0" fontId="92" fillId="0" borderId="57" xfId="0" applyFont="1" applyBorder="1" applyAlignment="1" applyProtection="1">
      <alignment horizontal="center" vertical="center"/>
      <protection hidden="1"/>
    </xf>
    <xf numFmtId="2" fontId="93" fillId="0" borderId="57" xfId="0" applyNumberFormat="1" applyFont="1" applyBorder="1" applyAlignment="1" applyProtection="1">
      <alignment horizontal="center" vertical="center"/>
      <protection hidden="1"/>
    </xf>
    <xf numFmtId="2" fontId="92" fillId="0" borderId="57" xfId="0" applyNumberFormat="1" applyFont="1" applyBorder="1" applyAlignment="1" applyProtection="1">
      <alignment horizontal="center" vertical="center"/>
      <protection hidden="1"/>
    </xf>
    <xf numFmtId="164" fontId="92" fillId="0" borderId="57" xfId="0" applyNumberFormat="1" applyFont="1" applyBorder="1" applyAlignment="1" applyProtection="1">
      <alignment horizontal="center" vertical="center"/>
      <protection hidden="1"/>
    </xf>
    <xf numFmtId="164" fontId="92" fillId="0" borderId="58" xfId="0" applyNumberFormat="1" applyFont="1" applyBorder="1" applyAlignment="1" applyProtection="1">
      <alignment horizontal="center" vertical="center"/>
      <protection hidden="1"/>
    </xf>
    <xf numFmtId="4" fontId="93" fillId="10" borderId="59" xfId="0" applyNumberFormat="1" applyFont="1" applyFill="1" applyBorder="1" applyAlignment="1" applyProtection="1">
      <alignment horizontal="center" vertical="center" wrapText="1"/>
      <protection hidden="1" locked="0"/>
    </xf>
    <xf numFmtId="1" fontId="92" fillId="0" borderId="57" xfId="0" applyNumberFormat="1" applyFont="1" applyBorder="1" applyAlignment="1" applyProtection="1">
      <alignment horizontal="center" vertical="center" wrapText="1"/>
      <protection hidden="1"/>
    </xf>
    <xf numFmtId="2" fontId="92" fillId="0" borderId="57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2" fontId="7" fillId="0" borderId="61" xfId="0" applyNumberFormat="1" applyFont="1" applyBorder="1" applyAlignment="1" applyProtection="1">
      <alignment horizontal="center" vertical="center" wrapText="1"/>
      <protection hidden="1"/>
    </xf>
    <xf numFmtId="0" fontId="7" fillId="10" borderId="62" xfId="0" applyFont="1" applyFill="1" applyBorder="1" applyAlignment="1" applyProtection="1">
      <alignment horizontal="center" vertical="center" wrapText="1"/>
      <protection hidden="1"/>
    </xf>
    <xf numFmtId="0" fontId="87" fillId="0" borderId="60" xfId="0" applyFont="1" applyBorder="1" applyAlignment="1" applyProtection="1">
      <alignment horizontal="center" vertical="center" wrapText="1"/>
      <protection hidden="1"/>
    </xf>
    <xf numFmtId="2" fontId="87" fillId="0" borderId="60" xfId="0" applyNumberFormat="1" applyFont="1" applyBorder="1" applyAlignment="1" applyProtection="1">
      <alignment horizontal="center" vertical="center" wrapText="1"/>
      <protection hidden="1"/>
    </xf>
    <xf numFmtId="2" fontId="7" fillId="0" borderId="6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87" fillId="0" borderId="13" xfId="0" applyFont="1" applyFill="1" applyBorder="1" applyAlignment="1" applyProtection="1">
      <alignment horizontal="center" vertical="center" wrapText="1"/>
      <protection hidden="1"/>
    </xf>
    <xf numFmtId="0" fontId="87" fillId="56" borderId="15" xfId="0" applyFont="1" applyFill="1" applyBorder="1" applyAlignment="1" applyProtection="1">
      <alignment horizontal="center" vertical="center" wrapText="1"/>
      <protection hidden="1"/>
    </xf>
    <xf numFmtId="0" fontId="99" fillId="0" borderId="15" xfId="0" applyFont="1" applyFill="1" applyBorder="1" applyAlignment="1" applyProtection="1">
      <alignment horizontal="center" vertical="center" wrapText="1"/>
      <protection hidden="1"/>
    </xf>
    <xf numFmtId="1" fontId="100" fillId="0" borderId="63" xfId="0" applyNumberFormat="1" applyFont="1" applyFill="1" applyBorder="1" applyAlignment="1" applyProtection="1">
      <alignment horizontal="center" vertical="center" wrapText="1"/>
      <protection hidden="1"/>
    </xf>
    <xf numFmtId="2" fontId="99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99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99" fillId="0" borderId="16" xfId="0" applyNumberFormat="1" applyFont="1" applyFill="1" applyBorder="1" applyAlignment="1" applyProtection="1">
      <alignment horizontal="center" vertical="center"/>
      <protection hidden="1"/>
    </xf>
    <xf numFmtId="3" fontId="100" fillId="10" borderId="17" xfId="0" applyNumberFormat="1" applyFont="1" applyFill="1" applyBorder="1" applyAlignment="1" applyProtection="1">
      <alignment horizontal="center" vertical="center" wrapText="1"/>
      <protection hidden="1" locked="0"/>
    </xf>
    <xf numFmtId="1" fontId="99" fillId="0" borderId="15" xfId="0" applyNumberFormat="1" applyFont="1" applyBorder="1" applyAlignment="1" applyProtection="1">
      <alignment horizontal="center" vertical="center" wrapText="1"/>
      <protection hidden="1"/>
    </xf>
    <xf numFmtId="0" fontId="91" fillId="0" borderId="46" xfId="0" applyFont="1" applyFill="1" applyBorder="1" applyAlignment="1" applyProtection="1">
      <alignment horizontal="center" vertical="center" wrapText="1"/>
      <protection hidden="1"/>
    </xf>
    <xf numFmtId="0" fontId="91" fillId="0" borderId="0" xfId="0" applyFont="1" applyFill="1" applyBorder="1" applyAlignment="1" applyProtection="1">
      <alignment horizontal="center" vertical="center" wrapText="1"/>
      <protection hidden="1"/>
    </xf>
    <xf numFmtId="0" fontId="91" fillId="56" borderId="0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Fill="1" applyBorder="1" applyAlignment="1" applyProtection="1">
      <alignment horizontal="center" vertical="center" wrapText="1"/>
      <protection hidden="1"/>
    </xf>
    <xf numFmtId="2" fontId="101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92" fillId="0" borderId="10" xfId="0" applyNumberFormat="1" applyFont="1" applyFill="1" applyBorder="1" applyAlignment="1" applyProtection="1">
      <alignment horizontal="center" vertical="center"/>
      <protection hidden="1"/>
    </xf>
    <xf numFmtId="4" fontId="92" fillId="0" borderId="0" xfId="0" applyNumberFormat="1" applyFont="1" applyBorder="1" applyAlignment="1" applyProtection="1">
      <alignment horizontal="center" vertical="center" wrapText="1"/>
      <protection hidden="1"/>
    </xf>
    <xf numFmtId="1" fontId="92" fillId="0" borderId="0" xfId="0" applyNumberFormat="1" applyFont="1" applyBorder="1" applyAlignment="1" applyProtection="1">
      <alignment horizontal="center" vertical="center" wrapText="1"/>
      <protection hidden="1"/>
    </xf>
    <xf numFmtId="2" fontId="92" fillId="0" borderId="0" xfId="0" applyNumberFormat="1" applyFont="1" applyBorder="1" applyAlignment="1" applyProtection="1">
      <alignment horizontal="center" vertical="center" wrapText="1"/>
      <protection hidden="1"/>
    </xf>
    <xf numFmtId="164" fontId="92" fillId="0" borderId="0" xfId="0" applyNumberFormat="1" applyFont="1" applyBorder="1" applyAlignment="1" applyProtection="1">
      <alignment horizontal="center" vertical="center" wrapText="1"/>
      <protection hidden="1"/>
    </xf>
    <xf numFmtId="164" fontId="92" fillId="0" borderId="10" xfId="0" applyNumberFormat="1" applyFont="1" applyBorder="1" applyAlignment="1" applyProtection="1">
      <alignment horizontal="center" vertical="center" wrapText="1"/>
      <protection hidden="1"/>
    </xf>
    <xf numFmtId="0" fontId="87" fillId="0" borderId="64" xfId="0" applyFont="1" applyFill="1" applyBorder="1" applyAlignment="1" applyProtection="1">
      <alignment horizontal="center" vertical="center" wrapText="1"/>
      <protection hidden="1"/>
    </xf>
    <xf numFmtId="0" fontId="87" fillId="0" borderId="65" xfId="0" applyFont="1" applyFill="1" applyBorder="1" applyAlignment="1" applyProtection="1">
      <alignment horizontal="center" vertical="center" wrapText="1"/>
      <protection hidden="1"/>
    </xf>
    <xf numFmtId="1" fontId="87" fillId="56" borderId="63" xfId="0" applyNumberFormat="1" applyFont="1" applyFill="1" applyBorder="1" applyAlignment="1" applyProtection="1">
      <alignment horizontal="center" vertical="center" wrapText="1"/>
      <protection hidden="1"/>
    </xf>
    <xf numFmtId="2" fontId="99" fillId="0" borderId="63" xfId="0" applyNumberFormat="1" applyFont="1" applyFill="1" applyBorder="1" applyAlignment="1" applyProtection="1">
      <alignment horizontal="center" vertical="center" wrapText="1"/>
      <protection hidden="1"/>
    </xf>
    <xf numFmtId="164" fontId="99" fillId="0" borderId="63" xfId="0" applyNumberFormat="1" applyFont="1" applyFill="1" applyBorder="1" applyAlignment="1" applyProtection="1">
      <alignment horizontal="center" vertical="center" wrapText="1"/>
      <protection hidden="1"/>
    </xf>
    <xf numFmtId="164" fontId="99" fillId="0" borderId="66" xfId="0" applyNumberFormat="1" applyFont="1" applyFill="1" applyBorder="1" applyAlignment="1" applyProtection="1">
      <alignment horizontal="center" vertical="center"/>
      <protection hidden="1"/>
    </xf>
    <xf numFmtId="1" fontId="99" fillId="0" borderId="63" xfId="0" applyNumberFormat="1" applyFont="1" applyBorder="1" applyAlignment="1" applyProtection="1">
      <alignment horizontal="center" vertical="center" wrapText="1"/>
      <protection hidden="1"/>
    </xf>
    <xf numFmtId="164" fontId="9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67" xfId="0" applyFont="1" applyBorder="1" applyAlignment="1" applyProtection="1">
      <alignment horizontal="center" vertical="center" wrapText="1"/>
      <protection hidden="1"/>
    </xf>
    <xf numFmtId="0" fontId="7" fillId="10" borderId="68" xfId="0" applyFont="1" applyFill="1" applyBorder="1" applyAlignment="1" applyProtection="1">
      <alignment horizontal="center" vertical="center" wrapText="1"/>
      <protection hidden="1"/>
    </xf>
    <xf numFmtId="0" fontId="87" fillId="0" borderId="63" xfId="0" applyFont="1" applyFill="1" applyBorder="1" applyAlignment="1" applyProtection="1">
      <alignment horizontal="center" vertical="center" wrapText="1"/>
      <protection hidden="1"/>
    </xf>
    <xf numFmtId="164" fontId="99" fillId="0" borderId="69" xfId="0" applyNumberFormat="1" applyFont="1" applyFill="1" applyBorder="1" applyAlignment="1" applyProtection="1">
      <alignment horizontal="center" vertical="center" wrapText="1"/>
      <protection hidden="1"/>
    </xf>
    <xf numFmtId="164" fontId="99" fillId="0" borderId="70" xfId="0" applyNumberFormat="1" applyFont="1" applyFill="1" applyBorder="1" applyAlignment="1" applyProtection="1">
      <alignment horizontal="center" vertical="center"/>
      <protection hidden="1"/>
    </xf>
    <xf numFmtId="1" fontId="99" fillId="0" borderId="69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25" fillId="0" borderId="0" xfId="86" applyFont="1" applyBorder="1" applyAlignment="1" applyProtection="1">
      <alignment horizontal="left"/>
      <protection hidden="1"/>
    </xf>
    <xf numFmtId="0" fontId="25" fillId="0" borderId="0" xfId="86" applyFont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 vertical="center" wrapText="1"/>
      <protection hidden="1"/>
    </xf>
    <xf numFmtId="0" fontId="87" fillId="0" borderId="7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 hidden="1"/>
    </xf>
    <xf numFmtId="49" fontId="87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100" fillId="0" borderId="73" xfId="0" applyNumberFormat="1" applyFont="1" applyFill="1" applyBorder="1" applyAlignment="1" applyProtection="1">
      <alignment horizontal="center" vertical="center" wrapText="1"/>
      <protection hidden="1"/>
    </xf>
    <xf numFmtId="2" fontId="101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87" fillId="0" borderId="74" xfId="0" applyFont="1" applyFill="1" applyBorder="1" applyAlignment="1" applyProtection="1">
      <alignment horizontal="center" vertical="center" wrapText="1"/>
      <protection hidden="1"/>
    </xf>
    <xf numFmtId="49" fontId="87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87" fillId="0" borderId="73" xfId="0" applyFont="1" applyFill="1" applyBorder="1" applyAlignment="1" applyProtection="1">
      <alignment horizontal="center" vertical="center" wrapText="1"/>
      <protection hidden="1"/>
    </xf>
    <xf numFmtId="2" fontId="99" fillId="0" borderId="73" xfId="0" applyNumberFormat="1" applyFont="1" applyFill="1" applyBorder="1" applyAlignment="1" applyProtection="1">
      <alignment horizontal="center" vertical="center" wrapText="1"/>
      <protection hidden="1"/>
    </xf>
    <xf numFmtId="164" fontId="99" fillId="0" borderId="37" xfId="0" applyNumberFormat="1" applyFont="1" applyFill="1" applyBorder="1" applyAlignment="1" applyProtection="1">
      <alignment horizontal="center" vertical="center" wrapText="1"/>
      <protection hidden="1"/>
    </xf>
    <xf numFmtId="164" fontId="99" fillId="0" borderId="76" xfId="0" applyNumberFormat="1" applyFont="1" applyFill="1" applyBorder="1" applyAlignment="1" applyProtection="1">
      <alignment horizontal="center" vertical="center"/>
      <protection hidden="1"/>
    </xf>
    <xf numFmtId="1" fontId="99" fillId="0" borderId="37" xfId="0" applyNumberFormat="1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77" xfId="0" applyFont="1" applyBorder="1" applyAlignment="1" applyProtection="1">
      <alignment horizontal="center" vertical="center" wrapText="1"/>
      <protection hidden="1"/>
    </xf>
    <xf numFmtId="2" fontId="7" fillId="0" borderId="78" xfId="0" applyNumberFormat="1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2" fontId="7" fillId="0" borderId="0" xfId="0" applyNumberFormat="1" applyFont="1" applyAlignment="1" applyProtection="1">
      <alignment horizontal="center" vertical="center" wrapText="1"/>
      <protection hidden="1"/>
    </xf>
    <xf numFmtId="0" fontId="4" fillId="0" borderId="79" xfId="0" applyFont="1" applyBorder="1" applyAlignment="1" applyProtection="1">
      <alignment/>
      <protection hidden="1"/>
    </xf>
    <xf numFmtId="0" fontId="4" fillId="0" borderId="80" xfId="0" applyFont="1" applyBorder="1" applyAlignment="1" applyProtection="1">
      <alignment/>
      <protection hidden="1"/>
    </xf>
    <xf numFmtId="0" fontId="13" fillId="0" borderId="81" xfId="86" applyFont="1" applyBorder="1" applyAlignment="1" applyProtection="1">
      <alignment horizontal="center" vertical="center" wrapText="1"/>
      <protection/>
    </xf>
    <xf numFmtId="0" fontId="13" fillId="0" borderId="81" xfId="86" applyFont="1" applyBorder="1" applyAlignment="1" applyProtection="1">
      <alignment horizontal="center" vertical="center" wrapText="1"/>
      <protection hidden="1"/>
    </xf>
    <xf numFmtId="0" fontId="102" fillId="0" borderId="64" xfId="0" applyFont="1" applyFill="1" applyBorder="1" applyAlignment="1" applyProtection="1">
      <alignment horizontal="center" vertical="center" wrapText="1"/>
      <protection hidden="1"/>
    </xf>
    <xf numFmtId="0" fontId="13" fillId="0" borderId="82" xfId="86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/>
      <protection hidden="1"/>
    </xf>
    <xf numFmtId="2" fontId="6" fillId="0" borderId="52" xfId="0" applyNumberFormat="1" applyFont="1" applyBorder="1" applyAlignment="1" applyProtection="1">
      <alignment horizontal="center" vertical="center"/>
      <protection hidden="1"/>
    </xf>
    <xf numFmtId="3" fontId="100" fillId="10" borderId="83" xfId="0" applyNumberFormat="1" applyFont="1" applyFill="1" applyBorder="1" applyAlignment="1" applyProtection="1">
      <alignment horizontal="center" vertical="center" wrapText="1"/>
      <protection hidden="1" locked="0"/>
    </xf>
    <xf numFmtId="4" fontId="89" fillId="0" borderId="19" xfId="0" applyNumberFormat="1" applyFont="1" applyBorder="1" applyAlignment="1" applyProtection="1">
      <alignment horizontal="center" vertical="center" wrapText="1"/>
      <protection hidden="1"/>
    </xf>
    <xf numFmtId="4" fontId="89" fillId="0" borderId="53" xfId="0" applyNumberFormat="1" applyFont="1" applyBorder="1" applyAlignment="1" applyProtection="1">
      <alignment horizontal="center" vertical="center" wrapText="1"/>
      <protection hidden="1"/>
    </xf>
    <xf numFmtId="4" fontId="89" fillId="0" borderId="24" xfId="0" applyNumberFormat="1" applyFont="1" applyBorder="1" applyAlignment="1" applyProtection="1">
      <alignment horizontal="center" vertical="center" wrapText="1"/>
      <protection hidden="1"/>
    </xf>
    <xf numFmtId="4" fontId="89" fillId="0" borderId="34" xfId="0" applyNumberFormat="1" applyFont="1" applyBorder="1" applyAlignment="1" applyProtection="1">
      <alignment horizontal="center" vertical="center" wrapText="1"/>
      <protection hidden="1"/>
    </xf>
    <xf numFmtId="4" fontId="6" fillId="0" borderId="30" xfId="0" applyNumberFormat="1" applyFont="1" applyBorder="1" applyAlignment="1" applyProtection="1">
      <alignment horizontal="center" vertical="center" wrapText="1"/>
      <protection hidden="1"/>
    </xf>
    <xf numFmtId="4" fontId="6" fillId="0" borderId="84" xfId="0" applyNumberFormat="1" applyFont="1" applyBorder="1" applyAlignment="1" applyProtection="1">
      <alignment horizontal="center" vertical="center" wrapText="1"/>
      <protection hidden="1"/>
    </xf>
    <xf numFmtId="4" fontId="6" fillId="0" borderId="24" xfId="0" applyNumberFormat="1" applyFont="1" applyBorder="1" applyAlignment="1" applyProtection="1">
      <alignment horizontal="center" vertical="center" wrapText="1"/>
      <protection hidden="1"/>
    </xf>
    <xf numFmtId="4" fontId="6" fillId="0" borderId="34" xfId="0" applyNumberFormat="1" applyFont="1" applyBorder="1" applyAlignment="1" applyProtection="1">
      <alignment horizontal="center" vertical="center" wrapText="1"/>
      <protection hidden="1"/>
    </xf>
    <xf numFmtId="4" fontId="6" fillId="0" borderId="26" xfId="0" applyNumberFormat="1" applyFont="1" applyBorder="1" applyAlignment="1" applyProtection="1">
      <alignment horizontal="center" vertical="center" wrapText="1"/>
      <protection hidden="1"/>
    </xf>
    <xf numFmtId="4" fontId="6" fillId="0" borderId="27" xfId="0" applyNumberFormat="1" applyFont="1" applyBorder="1" applyAlignment="1" applyProtection="1">
      <alignment horizontal="center" vertical="center" wrapText="1"/>
      <protection hidden="1"/>
    </xf>
    <xf numFmtId="4" fontId="92" fillId="0" borderId="20" xfId="0" applyNumberFormat="1" applyFont="1" applyBorder="1" applyAlignment="1" applyProtection="1">
      <alignment horizontal="center" vertical="center" wrapText="1"/>
      <protection hidden="1"/>
    </xf>
    <xf numFmtId="4" fontId="92" fillId="0" borderId="21" xfId="0" applyNumberFormat="1" applyFont="1" applyBorder="1" applyAlignment="1" applyProtection="1">
      <alignment horizontal="center" vertical="center" wrapText="1"/>
      <protection hidden="1"/>
    </xf>
    <xf numFmtId="4" fontId="92" fillId="0" borderId="24" xfId="0" applyNumberFormat="1" applyFont="1" applyBorder="1" applyAlignment="1" applyProtection="1">
      <alignment horizontal="center" vertical="center" wrapText="1"/>
      <protection hidden="1"/>
    </xf>
    <xf numFmtId="4" fontId="92" fillId="0" borderId="34" xfId="0" applyNumberFormat="1" applyFont="1" applyBorder="1" applyAlignment="1" applyProtection="1">
      <alignment horizontal="center" vertical="center" wrapText="1"/>
      <protection hidden="1"/>
    </xf>
    <xf numFmtId="4" fontId="92" fillId="0" borderId="26" xfId="0" applyNumberFormat="1" applyFont="1" applyBorder="1" applyAlignment="1" applyProtection="1">
      <alignment horizontal="center" vertical="center" wrapText="1"/>
      <protection hidden="1"/>
    </xf>
    <xf numFmtId="4" fontId="92" fillId="0" borderId="27" xfId="0" applyNumberFormat="1" applyFont="1" applyBorder="1" applyAlignment="1" applyProtection="1">
      <alignment horizontal="center" vertical="center" wrapText="1"/>
      <protection hidden="1"/>
    </xf>
    <xf numFmtId="4" fontId="95" fillId="0" borderId="30" xfId="0" applyNumberFormat="1" applyFont="1" applyBorder="1" applyAlignment="1" applyProtection="1">
      <alignment horizontal="center" vertical="center" wrapText="1"/>
      <protection hidden="1"/>
    </xf>
    <xf numFmtId="4" fontId="95" fillId="0" borderId="84" xfId="0" applyNumberFormat="1" applyFont="1" applyBorder="1" applyAlignment="1" applyProtection="1">
      <alignment horizontal="center" vertical="center" wrapText="1"/>
      <protection hidden="1"/>
    </xf>
    <xf numFmtId="4" fontId="95" fillId="0" borderId="24" xfId="0" applyNumberFormat="1" applyFont="1" applyBorder="1" applyAlignment="1" applyProtection="1">
      <alignment horizontal="center" vertical="center" wrapText="1"/>
      <protection hidden="1"/>
    </xf>
    <xf numFmtId="4" fontId="95" fillId="0" borderId="34" xfId="0" applyNumberFormat="1" applyFont="1" applyBorder="1" applyAlignment="1" applyProtection="1">
      <alignment horizontal="center" vertical="center" wrapText="1"/>
      <protection hidden="1"/>
    </xf>
    <xf numFmtId="4" fontId="95" fillId="0" borderId="77" xfId="0" applyNumberFormat="1" applyFont="1" applyBorder="1" applyAlignment="1" applyProtection="1">
      <alignment horizontal="center" vertical="center" wrapText="1"/>
      <protection hidden="1"/>
    </xf>
    <xf numFmtId="4" fontId="95" fillId="0" borderId="78" xfId="0" applyNumberFormat="1" applyFont="1" applyBorder="1" applyAlignment="1" applyProtection="1">
      <alignment horizontal="center" vertical="center" wrapText="1"/>
      <protection hidden="1"/>
    </xf>
    <xf numFmtId="4" fontId="89" fillId="0" borderId="52" xfId="0" applyNumberFormat="1" applyFont="1" applyBorder="1" applyAlignment="1" applyProtection="1">
      <alignment horizontal="center" vertical="center" wrapText="1"/>
      <protection hidden="1"/>
    </xf>
    <xf numFmtId="4" fontId="89" fillId="0" borderId="85" xfId="0" applyNumberFormat="1" applyFont="1" applyBorder="1" applyAlignment="1" applyProtection="1">
      <alignment horizontal="center" vertical="center" wrapText="1"/>
      <protection hidden="1"/>
    </xf>
    <xf numFmtId="4" fontId="6" fillId="0" borderId="52" xfId="0" applyNumberFormat="1" applyFont="1" applyBorder="1" applyAlignment="1" applyProtection="1">
      <alignment horizontal="center" vertical="center" wrapText="1"/>
      <protection hidden="1"/>
    </xf>
    <xf numFmtId="4" fontId="6" fillId="0" borderId="85" xfId="0" applyNumberFormat="1" applyFont="1" applyBorder="1" applyAlignment="1" applyProtection="1">
      <alignment horizontal="center" vertical="center" wrapText="1"/>
      <protection hidden="1"/>
    </xf>
    <xf numFmtId="4" fontId="92" fillId="0" borderId="30" xfId="0" applyNumberFormat="1" applyFont="1" applyBorder="1" applyAlignment="1" applyProtection="1">
      <alignment horizontal="center" vertical="center" wrapText="1"/>
      <protection hidden="1"/>
    </xf>
    <xf numFmtId="4" fontId="92" fillId="0" borderId="84" xfId="0" applyNumberFormat="1" applyFont="1" applyBorder="1" applyAlignment="1" applyProtection="1">
      <alignment horizontal="center" vertical="center" wrapText="1"/>
      <protection hidden="1"/>
    </xf>
    <xf numFmtId="4" fontId="92" fillId="0" borderId="57" xfId="0" applyNumberFormat="1" applyFont="1" applyBorder="1" applyAlignment="1" applyProtection="1">
      <alignment horizontal="center" vertical="center" wrapText="1"/>
      <protection hidden="1"/>
    </xf>
    <xf numFmtId="4" fontId="92" fillId="0" borderId="58" xfId="0" applyNumberFormat="1" applyFont="1" applyBorder="1" applyAlignment="1" applyProtection="1">
      <alignment horizontal="center" vertical="center" wrapText="1"/>
      <protection hidden="1"/>
    </xf>
    <xf numFmtId="4" fontId="7" fillId="0" borderId="0" xfId="0" applyNumberFormat="1" applyFont="1" applyBorder="1" applyAlignment="1" applyProtection="1">
      <alignment horizontal="center" vertical="center" wrapText="1"/>
      <protection hidden="1"/>
    </xf>
    <xf numFmtId="4" fontId="99" fillId="0" borderId="15" xfId="0" applyNumberFormat="1" applyFont="1" applyBorder="1" applyAlignment="1" applyProtection="1">
      <alignment horizontal="center" vertical="center" wrapText="1"/>
      <protection hidden="1"/>
    </xf>
    <xf numFmtId="4" fontId="99" fillId="0" borderId="16" xfId="0" applyNumberFormat="1" applyFont="1" applyBorder="1" applyAlignment="1" applyProtection="1">
      <alignment horizontal="center" vertical="center" wrapText="1"/>
      <protection hidden="1"/>
    </xf>
    <xf numFmtId="4" fontId="99" fillId="0" borderId="63" xfId="0" applyNumberFormat="1" applyFont="1" applyBorder="1" applyAlignment="1" applyProtection="1">
      <alignment horizontal="center" vertical="center" wrapText="1"/>
      <protection hidden="1"/>
    </xf>
    <xf numFmtId="4" fontId="99" fillId="0" borderId="66" xfId="0" applyNumberFormat="1" applyFont="1" applyBorder="1" applyAlignment="1" applyProtection="1">
      <alignment horizontal="center" vertical="center" wrapText="1"/>
      <protection hidden="1"/>
    </xf>
    <xf numFmtId="4" fontId="4" fillId="0" borderId="86" xfId="0" applyNumberFormat="1" applyFont="1" applyBorder="1" applyAlignment="1" applyProtection="1">
      <alignment horizontal="center"/>
      <protection hidden="1"/>
    </xf>
    <xf numFmtId="4" fontId="4" fillId="0" borderId="87" xfId="0" applyNumberFormat="1" applyFont="1" applyBorder="1" applyAlignment="1" applyProtection="1">
      <alignment horizontal="center"/>
      <protection hidden="1"/>
    </xf>
    <xf numFmtId="4" fontId="99" fillId="0" borderId="88" xfId="0" applyNumberFormat="1" applyFont="1" applyBorder="1" applyAlignment="1" applyProtection="1">
      <alignment horizontal="center" vertical="center" wrapText="1"/>
      <protection hidden="1"/>
    </xf>
    <xf numFmtId="4" fontId="99" fillId="0" borderId="73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49" fontId="13" fillId="0" borderId="81" xfId="86" applyNumberFormat="1" applyFont="1" applyBorder="1" applyAlignment="1" applyProtection="1">
      <alignment horizontal="center" vertical="center" wrapText="1"/>
      <protection hidden="1"/>
    </xf>
    <xf numFmtId="4" fontId="7" fillId="0" borderId="89" xfId="0" applyNumberFormat="1" applyFont="1" applyBorder="1" applyAlignment="1" applyProtection="1">
      <alignment horizontal="center" vertical="center" wrapText="1"/>
      <protection hidden="1"/>
    </xf>
    <xf numFmtId="164" fontId="6" fillId="0" borderId="10" xfId="0" applyNumberFormat="1" applyFont="1" applyBorder="1" applyAlignment="1" applyProtection="1">
      <alignment horizontal="center" vertical="center" wrapText="1"/>
      <protection hidden="1"/>
    </xf>
    <xf numFmtId="0" fontId="7" fillId="0" borderId="90" xfId="0" applyFont="1" applyBorder="1" applyAlignment="1" applyProtection="1">
      <alignment horizontal="left" vertical="center"/>
      <protection hidden="1"/>
    </xf>
    <xf numFmtId="0" fontId="7" fillId="0" borderId="91" xfId="0" applyFont="1" applyBorder="1" applyAlignment="1" applyProtection="1">
      <alignment horizontal="center" vertical="center"/>
      <protection hidden="1"/>
    </xf>
    <xf numFmtId="0" fontId="23" fillId="0" borderId="90" xfId="86" applyFont="1" applyBorder="1" applyAlignment="1" applyProtection="1">
      <alignment horizontal="left"/>
      <protection hidden="1"/>
    </xf>
    <xf numFmtId="0" fontId="3" fillId="0" borderId="46" xfId="0" applyFont="1" applyBorder="1" applyAlignment="1" applyProtection="1">
      <alignment/>
      <protection hidden="1"/>
    </xf>
    <xf numFmtId="0" fontId="16" fillId="0" borderId="46" xfId="0" applyFont="1" applyBorder="1" applyAlignment="1" applyProtection="1">
      <alignment/>
      <protection hidden="1"/>
    </xf>
    <xf numFmtId="0" fontId="11" fillId="0" borderId="46" xfId="0" applyFont="1" applyBorder="1" applyAlignment="1" applyProtection="1">
      <alignment/>
      <protection hidden="1"/>
    </xf>
    <xf numFmtId="0" fontId="4" fillId="0" borderId="46" xfId="0" applyFont="1" applyBorder="1" applyAlignment="1" applyProtection="1">
      <alignment/>
      <protection hidden="1"/>
    </xf>
    <xf numFmtId="0" fontId="3" fillId="0" borderId="92" xfId="0" applyFont="1" applyBorder="1" applyAlignment="1" applyProtection="1">
      <alignment/>
      <protection hidden="1"/>
    </xf>
    <xf numFmtId="0" fontId="7" fillId="0" borderId="90" xfId="0" applyFont="1" applyBorder="1" applyAlignment="1">
      <alignment/>
    </xf>
    <xf numFmtId="0" fontId="9" fillId="0" borderId="93" xfId="0" applyFont="1" applyBorder="1" applyAlignment="1">
      <alignment/>
    </xf>
    <xf numFmtId="0" fontId="0" fillId="0" borderId="93" xfId="0" applyBorder="1" applyAlignment="1">
      <alignment/>
    </xf>
    <xf numFmtId="4" fontId="87" fillId="0" borderId="93" xfId="0" applyNumberFormat="1" applyFont="1" applyBorder="1" applyAlignment="1" applyProtection="1">
      <alignment horizontal="center" vertical="center" wrapText="1"/>
      <protection hidden="1"/>
    </xf>
    <xf numFmtId="4" fontId="87" fillId="0" borderId="89" xfId="0" applyNumberFormat="1" applyFont="1" applyBorder="1" applyAlignment="1" applyProtection="1">
      <alignment horizontal="center" vertical="center" wrapText="1"/>
      <protection hidden="1"/>
    </xf>
    <xf numFmtId="0" fontId="6" fillId="0" borderId="91" xfId="0" applyFont="1" applyBorder="1" applyAlignment="1" applyProtection="1">
      <alignment vertical="center"/>
      <protection hidden="1"/>
    </xf>
    <xf numFmtId="0" fontId="0" fillId="0" borderId="94" xfId="0" applyBorder="1" applyAlignment="1" applyProtection="1">
      <alignment/>
      <protection hidden="1"/>
    </xf>
    <xf numFmtId="0" fontId="3" fillId="0" borderId="94" xfId="0" applyFont="1" applyBorder="1" applyAlignment="1" applyProtection="1">
      <alignment horizontal="center"/>
      <protection hidden="1"/>
    </xf>
    <xf numFmtId="0" fontId="6" fillId="0" borderId="94" xfId="0" applyFont="1" applyBorder="1" applyAlignment="1" applyProtection="1">
      <alignment/>
      <protection hidden="1"/>
    </xf>
    <xf numFmtId="2" fontId="0" fillId="0" borderId="94" xfId="0" applyNumberFormat="1" applyBorder="1" applyAlignment="1" applyProtection="1">
      <alignment/>
      <protection hidden="1"/>
    </xf>
    <xf numFmtId="2" fontId="0" fillId="0" borderId="95" xfId="0" applyNumberFormat="1" applyBorder="1" applyAlignment="1" applyProtection="1">
      <alignment/>
      <protection hidden="1"/>
    </xf>
    <xf numFmtId="4" fontId="6" fillId="0" borderId="90" xfId="0" applyNumberFormat="1" applyFont="1" applyBorder="1" applyAlignment="1" applyProtection="1">
      <alignment horizontal="center" vertical="center" wrapText="1"/>
      <protection hidden="1"/>
    </xf>
    <xf numFmtId="0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0" xfId="0" applyBorder="1" applyAlignment="1">
      <alignment/>
    </xf>
    <xf numFmtId="164" fontId="92" fillId="0" borderId="95" xfId="0" applyNumberFormat="1" applyFont="1" applyBorder="1" applyAlignment="1" applyProtection="1">
      <alignment horizontal="center" vertical="center" wrapText="1"/>
      <protection hidden="1"/>
    </xf>
    <xf numFmtId="0" fontId="87" fillId="0" borderId="91" xfId="0" applyFont="1" applyFill="1" applyBorder="1" applyAlignment="1" applyProtection="1">
      <alignment horizontal="left" vertical="center"/>
      <protection hidden="1"/>
    </xf>
    <xf numFmtId="4" fontId="92" fillId="0" borderId="91" xfId="0" applyNumberFormat="1" applyFont="1" applyBorder="1" applyAlignment="1" applyProtection="1">
      <alignment horizontal="center" vertical="center" wrapText="1"/>
      <protection hidden="1"/>
    </xf>
    <xf numFmtId="1" fontId="6" fillId="0" borderId="89" xfId="0" applyNumberFormat="1" applyFont="1" applyBorder="1" applyAlignment="1" applyProtection="1">
      <alignment horizontal="center" vertical="center" wrapText="1"/>
      <protection hidden="1"/>
    </xf>
    <xf numFmtId="0" fontId="7" fillId="0" borderId="9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96" xfId="86" applyFont="1" applyBorder="1" applyAlignment="1" applyProtection="1">
      <alignment/>
      <protection hidden="1"/>
    </xf>
    <xf numFmtId="0" fontId="3" fillId="0" borderId="97" xfId="0" applyFont="1" applyBorder="1" applyAlignment="1" applyProtection="1">
      <alignment/>
      <protection hidden="1"/>
    </xf>
    <xf numFmtId="0" fontId="14" fillId="0" borderId="97" xfId="86" applyFont="1" applyBorder="1" applyAlignment="1" applyProtection="1">
      <alignment/>
      <protection hidden="1"/>
    </xf>
    <xf numFmtId="0" fontId="3" fillId="0" borderId="97" xfId="0" applyFont="1" applyBorder="1" applyAlignment="1" applyProtection="1">
      <alignment horizontal="center"/>
      <protection hidden="1"/>
    </xf>
    <xf numFmtId="0" fontId="0" fillId="0" borderId="97" xfId="0" applyBorder="1" applyAlignment="1" applyProtection="1">
      <alignment/>
      <protection hidden="1"/>
    </xf>
    <xf numFmtId="4" fontId="7" fillId="0" borderId="97" xfId="0" applyNumberFormat="1" applyFont="1" applyBorder="1" applyAlignment="1" applyProtection="1">
      <alignment horizontal="center" vertical="center" wrapText="1"/>
      <protection hidden="1"/>
    </xf>
    <xf numFmtId="4" fontId="7" fillId="0" borderId="98" xfId="0" applyNumberFormat="1" applyFont="1" applyBorder="1" applyAlignment="1" applyProtection="1">
      <alignment horizontal="center" vertical="center" wrapText="1"/>
      <protection hidden="1"/>
    </xf>
    <xf numFmtId="0" fontId="17" fillId="54" borderId="90" xfId="0" applyFont="1" applyFill="1" applyBorder="1" applyAlignment="1" applyProtection="1">
      <alignment/>
      <protection hidden="1"/>
    </xf>
    <xf numFmtId="0" fontId="4" fillId="0" borderId="93" xfId="0" applyFont="1" applyFill="1" applyBorder="1" applyAlignment="1" applyProtection="1">
      <alignment/>
      <protection hidden="1"/>
    </xf>
    <xf numFmtId="0" fontId="4" fillId="0" borderId="93" xfId="0" applyFont="1" applyBorder="1" applyAlignment="1" applyProtection="1">
      <alignment/>
      <protection hidden="1"/>
    </xf>
    <xf numFmtId="164" fontId="4" fillId="0" borderId="93" xfId="0" applyNumberFormat="1" applyFont="1" applyBorder="1" applyAlignment="1" applyProtection="1">
      <alignment horizontal="center"/>
      <protection hidden="1"/>
    </xf>
    <xf numFmtId="0" fontId="17" fillId="54" borderId="89" xfId="0" applyFont="1" applyFill="1" applyBorder="1" applyAlignment="1" applyProtection="1">
      <alignment horizontal="center"/>
      <protection hidden="1"/>
    </xf>
    <xf numFmtId="0" fontId="17" fillId="54" borderId="46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17" fillId="54" borderId="1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2" fontId="17" fillId="0" borderId="0" xfId="0" applyNumberFormat="1" applyFont="1" applyBorder="1" applyAlignment="1" applyProtection="1">
      <alignment/>
      <protection hidden="1"/>
    </xf>
    <xf numFmtId="0" fontId="71" fillId="57" borderId="99" xfId="87" applyFont="1" applyFill="1" applyBorder="1" applyAlignment="1" applyProtection="1">
      <alignment horizontal="center" vertical="center"/>
      <protection hidden="1" locked="0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71" fillId="57" borderId="100" xfId="87" applyFont="1" applyFill="1" applyBorder="1" applyAlignment="1" applyProtection="1">
      <alignment horizontal="center" vertical="center"/>
      <protection hidden="1" locked="0"/>
    </xf>
    <xf numFmtId="2" fontId="3" fillId="0" borderId="94" xfId="0" applyNumberFormat="1" applyFont="1" applyBorder="1" applyAlignment="1" applyProtection="1">
      <alignment/>
      <protection hidden="1"/>
    </xf>
    <xf numFmtId="2" fontId="3" fillId="0" borderId="95" xfId="0" applyNumberFormat="1" applyFont="1" applyBorder="1" applyAlignment="1" applyProtection="1">
      <alignment/>
      <protection hidden="1"/>
    </xf>
    <xf numFmtId="49" fontId="3" fillId="0" borderId="90" xfId="0" applyNumberFormat="1" applyFont="1" applyBorder="1" applyAlignment="1">
      <alignment/>
    </xf>
    <xf numFmtId="0" fontId="3" fillId="0" borderId="93" xfId="0" applyFont="1" applyBorder="1" applyAlignment="1">
      <alignment horizontal="center"/>
    </xf>
    <xf numFmtId="2" fontId="3" fillId="0" borderId="93" xfId="0" applyNumberFormat="1" applyFont="1" applyBorder="1" applyAlignment="1">
      <alignment horizontal="center"/>
    </xf>
    <xf numFmtId="49" fontId="3" fillId="0" borderId="93" xfId="0" applyNumberFormat="1" applyFont="1" applyBorder="1" applyAlignment="1">
      <alignment/>
    </xf>
    <xf numFmtId="0" fontId="3" fillId="0" borderId="93" xfId="0" applyFont="1" applyBorder="1" applyAlignment="1">
      <alignment/>
    </xf>
    <xf numFmtId="2" fontId="3" fillId="0" borderId="93" xfId="0" applyNumberFormat="1" applyFont="1" applyBorder="1" applyAlignment="1">
      <alignment/>
    </xf>
    <xf numFmtId="2" fontId="3" fillId="0" borderId="89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8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94" xfId="0" applyFont="1" applyBorder="1" applyAlignment="1">
      <alignment horizontal="center"/>
    </xf>
    <xf numFmtId="2" fontId="3" fillId="0" borderId="94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/>
    </xf>
    <xf numFmtId="0" fontId="3" fillId="0" borderId="94" xfId="0" applyFont="1" applyBorder="1" applyAlignment="1">
      <alignment/>
    </xf>
    <xf numFmtId="2" fontId="3" fillId="0" borderId="94" xfId="0" applyNumberFormat="1" applyFont="1" applyBorder="1" applyAlignment="1">
      <alignment/>
    </xf>
    <xf numFmtId="2" fontId="3" fillId="0" borderId="95" xfId="0" applyNumberFormat="1" applyFont="1" applyBorder="1" applyAlignment="1">
      <alignment/>
    </xf>
    <xf numFmtId="0" fontId="26" fillId="0" borderId="0" xfId="86" applyFont="1" applyAlignment="1" applyProtection="1">
      <alignment/>
      <protection/>
    </xf>
    <xf numFmtId="2" fontId="26" fillId="0" borderId="94" xfId="86" applyNumberFormat="1" applyFont="1" applyBorder="1" applyAlignment="1" applyProtection="1">
      <alignment horizontal="center"/>
      <protection hidden="1"/>
    </xf>
    <xf numFmtId="0" fontId="26" fillId="0" borderId="94" xfId="86" applyFont="1" applyBorder="1" applyAlignment="1" applyProtection="1">
      <alignment/>
      <protection hidden="1"/>
    </xf>
    <xf numFmtId="0" fontId="26" fillId="0" borderId="94" xfId="86" applyFont="1" applyBorder="1" applyAlignment="1" applyProtection="1">
      <alignment/>
      <protection/>
    </xf>
    <xf numFmtId="0" fontId="23" fillId="0" borderId="93" xfId="86" applyFont="1" applyBorder="1" applyAlignment="1" applyProtection="1">
      <alignment/>
      <protection hidden="1"/>
    </xf>
    <xf numFmtId="0" fontId="23" fillId="0" borderId="93" xfId="86" applyFont="1" applyBorder="1" applyAlignment="1" applyProtection="1">
      <alignment horizontal="center"/>
      <protection hidden="1"/>
    </xf>
    <xf numFmtId="2" fontId="23" fillId="0" borderId="89" xfId="86" applyNumberFormat="1" applyFont="1" applyBorder="1" applyAlignment="1" applyProtection="1">
      <alignment horizontal="center"/>
      <protection hidden="1"/>
    </xf>
    <xf numFmtId="2" fontId="23" fillId="0" borderId="93" xfId="86" applyNumberFormat="1" applyFont="1" applyBorder="1" applyAlignment="1" applyProtection="1">
      <alignment/>
      <protection hidden="1"/>
    </xf>
    <xf numFmtId="2" fontId="23" fillId="0" borderId="89" xfId="86" applyNumberFormat="1" applyFont="1" applyBorder="1" applyAlignment="1" applyProtection="1">
      <alignment/>
      <protection hidden="1"/>
    </xf>
    <xf numFmtId="0" fontId="25" fillId="0" borderId="0" xfId="86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left"/>
      <protection hidden="1"/>
    </xf>
    <xf numFmtId="49" fontId="71" fillId="57" borderId="101" xfId="87" applyNumberFormat="1" applyFont="1" applyFill="1" applyBorder="1" applyAlignment="1" applyProtection="1">
      <alignment horizontal="center" vertical="center"/>
      <protection hidden="1" locked="0"/>
    </xf>
    <xf numFmtId="1" fontId="8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/>
    </xf>
    <xf numFmtId="2" fontId="10" fillId="0" borderId="0" xfId="86" applyNumberFormat="1" applyBorder="1" applyAlignment="1" applyProtection="1">
      <alignment horizontal="right"/>
      <protection hidden="1"/>
    </xf>
    <xf numFmtId="2" fontId="10" fillId="0" borderId="10" xfId="86" applyNumberFormat="1" applyBorder="1" applyAlignment="1" applyProtection="1">
      <alignment horizontal="left"/>
      <protection hidden="1"/>
    </xf>
    <xf numFmtId="49" fontId="26" fillId="0" borderId="94" xfId="86" applyNumberFormat="1" applyFont="1" applyBorder="1" applyAlignment="1" applyProtection="1">
      <alignment/>
      <protection/>
    </xf>
    <xf numFmtId="49" fontId="65" fillId="0" borderId="94" xfId="86" applyNumberFormat="1" applyFont="1" applyBorder="1" applyAlignment="1" applyProtection="1">
      <alignment horizontal="center"/>
      <protection/>
    </xf>
    <xf numFmtId="49" fontId="26" fillId="0" borderId="0" xfId="86" applyNumberFormat="1" applyFont="1" applyBorder="1" applyAlignment="1" applyProtection="1">
      <alignment/>
      <protection/>
    </xf>
    <xf numFmtId="0" fontId="4" fillId="0" borderId="91" xfId="0" applyFont="1" applyBorder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40%" xfId="36"/>
    <cellStyle name="Accent1 - 40% 2" xfId="37"/>
    <cellStyle name="Accent1 - 60%" xfId="38"/>
    <cellStyle name="Accent2" xfId="39"/>
    <cellStyle name="Accent2 - 20%" xfId="40"/>
    <cellStyle name="Accent2 - 20% 2" xfId="41"/>
    <cellStyle name="Accent2 - 40%" xfId="42"/>
    <cellStyle name="Accent2 - 40% 2" xfId="43"/>
    <cellStyle name="Accent2 - 60%" xfId="44"/>
    <cellStyle name="Accent3" xfId="45"/>
    <cellStyle name="Accent3 - 20%" xfId="46"/>
    <cellStyle name="Accent3 - 20% 2" xfId="47"/>
    <cellStyle name="Accent3 - 40%" xfId="48"/>
    <cellStyle name="Accent3 - 40% 2" xfId="49"/>
    <cellStyle name="Accent3 - 60%" xfId="50"/>
    <cellStyle name="Accent4" xfId="51"/>
    <cellStyle name="Accent4 - 20%" xfId="52"/>
    <cellStyle name="Accent4 - 20% 2" xfId="53"/>
    <cellStyle name="Accent4 - 40%" xfId="54"/>
    <cellStyle name="Accent4 - 40% 2" xfId="55"/>
    <cellStyle name="Accent4 - 60%" xfId="56"/>
    <cellStyle name="Accent5" xfId="57"/>
    <cellStyle name="Accent5 - 20%" xfId="58"/>
    <cellStyle name="Accent5 - 20% 2" xfId="59"/>
    <cellStyle name="Accent5 - 40%" xfId="60"/>
    <cellStyle name="Accent5 - 40% 2" xfId="61"/>
    <cellStyle name="Accent5 - 60%" xfId="62"/>
    <cellStyle name="Accent6" xfId="63"/>
    <cellStyle name="Accent6 - 20%" xfId="64"/>
    <cellStyle name="Accent6 - 20% 2" xfId="65"/>
    <cellStyle name="Accent6 - 40%" xfId="66"/>
    <cellStyle name="Accent6 - 40% 2" xfId="67"/>
    <cellStyle name="Accent6 - 60%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mphasis 1" xfId="76"/>
    <cellStyle name="Emphasis 2" xfId="77"/>
    <cellStyle name="Emphasis 3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te" xfId="90"/>
    <cellStyle name="Output" xfId="91"/>
    <cellStyle name="Percent" xfId="92"/>
    <cellStyle name="Sheet Title" xfId="93"/>
    <cellStyle name="Title" xfId="94"/>
    <cellStyle name="Total" xfId="95"/>
    <cellStyle name="Warning Text" xfId="96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strike val="0"/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solina.com/fi/eriste.cfm" TargetMode="External" /><Relationship Id="rId2" Type="http://schemas.openxmlformats.org/officeDocument/2006/relationships/hyperlink" Target="https://www.isolina.com/fi/eriste-ilmansulkurakennuspaperit.cfm" TargetMode="External" /><Relationship Id="rId3" Type="http://schemas.openxmlformats.org/officeDocument/2006/relationships/hyperlink" Target="https://www.isolina.com/fi/eriste-pellava-saha.cfm" TargetMode="External" /><Relationship Id="rId4" Type="http://schemas.openxmlformats.org/officeDocument/2006/relationships/hyperlink" Target="https://www.isolina.com/fi/eriste-ilmansulkurakennuspaperit.cfm" TargetMode="External" /><Relationship Id="rId5" Type="http://schemas.openxmlformats.org/officeDocument/2006/relationships/hyperlink" Target="https://www.isolina.com/fi/eriste-nauhat.cfm" TargetMode="External" /><Relationship Id="rId6" Type="http://schemas.openxmlformats.org/officeDocument/2006/relationships/hyperlink" Target="https://www.isolina.com/fi/eriste-nauhat.cfm" TargetMode="External" /><Relationship Id="rId7" Type="http://schemas.openxmlformats.org/officeDocument/2006/relationships/hyperlink" Target="mailto:info@isolina.com?subject=Tarjouspyynt&#246;lomake" TargetMode="External" /><Relationship Id="rId8" Type="http://schemas.openxmlformats.org/officeDocument/2006/relationships/hyperlink" Target="mailto:info@isolina.com?subject=Tarjouspyynt&#246;lomake" TargetMode="External" /><Relationship Id="rId9" Type="http://schemas.openxmlformats.org/officeDocument/2006/relationships/hyperlink" Target="https://www.isolina.com/fi/eriste.cfm" TargetMode="External" /><Relationship Id="rId10" Type="http://schemas.openxmlformats.org/officeDocument/2006/relationships/hyperlink" Target="https://www.isolina.com/fi/eriste-nauhat.cfm" TargetMode="External" /><Relationship Id="rId11" Type="http://schemas.openxmlformats.org/officeDocument/2006/relationships/hyperlink" Target="https://www.isolina.com/fi/eriste-saatavuus.cf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F52">
      <selection activeCell="N59" sqref="N59"/>
    </sheetView>
  </sheetViews>
  <sheetFormatPr defaultColWidth="9.140625" defaultRowHeight="12.75"/>
  <cols>
    <col min="1" max="1" width="13.421875" style="1" customWidth="1"/>
    <col min="2" max="2" width="15.421875" style="2" customWidth="1"/>
    <col min="3" max="3" width="14.00390625" style="2" customWidth="1"/>
    <col min="4" max="4" width="13.421875" style="2" customWidth="1"/>
    <col min="5" max="5" width="15.140625" style="2" customWidth="1"/>
    <col min="6" max="6" width="11.00390625" style="2" customWidth="1"/>
    <col min="7" max="8" width="10.57421875" style="2" customWidth="1"/>
    <col min="9" max="9" width="11.421875" style="3" customWidth="1"/>
    <col min="10" max="10" width="15.140625" style="1" customWidth="1"/>
    <col min="11" max="11" width="14.8515625" style="1" customWidth="1"/>
    <col min="12" max="12" width="11.57421875" style="1" customWidth="1"/>
    <col min="13" max="13" width="15.57421875" style="4" customWidth="1"/>
    <col min="14" max="14" width="16.8515625" style="4" customWidth="1"/>
    <col min="15" max="15" width="9.140625" style="1" customWidth="1"/>
    <col min="16" max="17" width="10.8515625" style="1" customWidth="1"/>
    <col min="18" max="16384" width="9.140625" style="1" customWidth="1"/>
  </cols>
  <sheetData>
    <row r="1" spans="1:17" s="12" customFormat="1" ht="49.5" customHeight="1" thickTop="1">
      <c r="A1" s="373" t="s">
        <v>27</v>
      </c>
      <c r="B1" s="448"/>
      <c r="C1" s="448"/>
      <c r="D1" s="449"/>
      <c r="E1" s="449"/>
      <c r="F1" s="449"/>
      <c r="G1" s="449"/>
      <c r="H1" s="449"/>
      <c r="I1" s="450"/>
      <c r="J1" s="448"/>
      <c r="K1" s="448"/>
      <c r="L1" s="448"/>
      <c r="M1" s="451"/>
      <c r="N1" s="452"/>
      <c r="O1" s="13"/>
      <c r="P1" s="13"/>
      <c r="Q1" s="13"/>
    </row>
    <row r="2" spans="1:17" ht="15.75" customHeight="1">
      <c r="A2" s="374"/>
      <c r="B2" s="14"/>
      <c r="C2" s="15"/>
      <c r="D2" s="16"/>
      <c r="E2" s="16"/>
      <c r="F2" s="16"/>
      <c r="G2" s="16"/>
      <c r="H2" s="16"/>
      <c r="I2" s="17"/>
      <c r="J2" s="15"/>
      <c r="K2" s="18"/>
      <c r="L2" s="18"/>
      <c r="M2" s="19"/>
      <c r="N2" s="20"/>
      <c r="O2" s="21"/>
      <c r="P2" s="21"/>
      <c r="Q2" s="21"/>
    </row>
    <row r="3" spans="1:17" ht="26.25">
      <c r="A3" s="375"/>
      <c r="B3" s="25" t="s">
        <v>66</v>
      </c>
      <c r="C3" s="22"/>
      <c r="D3" s="22"/>
      <c r="E3" s="22"/>
      <c r="F3" s="16"/>
      <c r="G3" s="23"/>
      <c r="H3" s="23"/>
      <c r="I3" s="24"/>
      <c r="J3" s="25" t="s">
        <v>18</v>
      </c>
      <c r="K3" s="21"/>
      <c r="L3" s="21"/>
      <c r="M3" s="19"/>
      <c r="N3" s="20"/>
      <c r="O3" s="21"/>
      <c r="P3" s="26"/>
      <c r="Q3" s="21"/>
    </row>
    <row r="4" spans="1:17" ht="24.75" customHeight="1">
      <c r="A4" s="374"/>
      <c r="B4" s="27"/>
      <c r="C4" s="454" t="s">
        <v>67</v>
      </c>
      <c r="D4" s="22"/>
      <c r="E4" s="28"/>
      <c r="F4" s="29"/>
      <c r="G4" s="30"/>
      <c r="H4" s="30"/>
      <c r="I4" s="31"/>
      <c r="J4" s="32" t="s">
        <v>70</v>
      </c>
      <c r="K4" s="33"/>
      <c r="L4" s="33"/>
      <c r="M4" s="34"/>
      <c r="N4" s="35"/>
      <c r="O4" s="21"/>
      <c r="P4" s="21"/>
      <c r="Q4" s="21"/>
    </row>
    <row r="5" spans="1:17" ht="12" customHeight="1">
      <c r="A5" s="376"/>
      <c r="B5" s="27"/>
      <c r="C5" s="27"/>
      <c r="D5" s="22"/>
      <c r="E5" s="22"/>
      <c r="F5" s="16"/>
      <c r="G5" s="36"/>
      <c r="H5" s="36"/>
      <c r="I5" s="37"/>
      <c r="J5" s="38" t="s">
        <v>22</v>
      </c>
      <c r="K5" s="39"/>
      <c r="L5" s="39"/>
      <c r="M5" s="34"/>
      <c r="N5" s="35"/>
      <c r="O5" s="21"/>
      <c r="P5" s="21"/>
      <c r="Q5" s="21"/>
    </row>
    <row r="6" spans="1:17" ht="15">
      <c r="A6" s="377" t="s">
        <v>7</v>
      </c>
      <c r="B6" s="16"/>
      <c r="C6" s="296" t="s">
        <v>28</v>
      </c>
      <c r="D6" s="453"/>
      <c r="E6" s="453"/>
      <c r="F6" s="297" t="s">
        <v>29</v>
      </c>
      <c r="G6" s="296" t="s">
        <v>12</v>
      </c>
      <c r="H6" s="458"/>
      <c r="I6" s="459"/>
      <c r="J6" s="40" t="s">
        <v>13</v>
      </c>
      <c r="K6" s="21"/>
      <c r="L6" s="21"/>
      <c r="M6" s="41"/>
      <c r="N6" s="20"/>
      <c r="O6" s="21"/>
      <c r="P6" s="21"/>
      <c r="Q6" s="21"/>
    </row>
    <row r="7" spans="1:17" ht="15.75" thickBot="1">
      <c r="A7" s="378"/>
      <c r="B7" s="42"/>
      <c r="C7" s="42"/>
      <c r="D7" s="42"/>
      <c r="E7" s="43"/>
      <c r="F7" s="42"/>
      <c r="G7" s="42"/>
      <c r="H7" s="42"/>
      <c r="I7" s="44"/>
      <c r="J7" s="45" t="s">
        <v>14</v>
      </c>
      <c r="K7" s="46" t="s">
        <v>15</v>
      </c>
      <c r="L7" s="21"/>
      <c r="M7" s="47"/>
      <c r="N7" s="48"/>
      <c r="O7" s="21"/>
      <c r="P7" s="21"/>
      <c r="Q7" s="21"/>
    </row>
    <row r="8" spans="1:17" s="5" customFormat="1" ht="49.5" customHeight="1" thickBot="1">
      <c r="A8" s="49" t="s">
        <v>50</v>
      </c>
      <c r="B8" s="50" t="s">
        <v>4</v>
      </c>
      <c r="C8" s="51" t="s">
        <v>2</v>
      </c>
      <c r="D8" s="51" t="s">
        <v>3</v>
      </c>
      <c r="E8" s="51" t="s">
        <v>6</v>
      </c>
      <c r="F8" s="51" t="s">
        <v>26</v>
      </c>
      <c r="G8" s="51" t="s">
        <v>25</v>
      </c>
      <c r="H8" s="51"/>
      <c r="I8" s="52"/>
      <c r="J8" s="53" t="s">
        <v>56</v>
      </c>
      <c r="K8" s="54" t="s">
        <v>57</v>
      </c>
      <c r="L8" s="55" t="s">
        <v>40</v>
      </c>
      <c r="M8" s="56" t="s">
        <v>42</v>
      </c>
      <c r="N8" s="52" t="s">
        <v>41</v>
      </c>
      <c r="O8" s="57"/>
      <c r="P8" s="58"/>
      <c r="Q8" s="58"/>
    </row>
    <row r="9" spans="1:17" s="6" customFormat="1" ht="18" customHeight="1" thickTop="1">
      <c r="A9" s="80" t="s">
        <v>0</v>
      </c>
      <c r="B9" s="81">
        <v>30</v>
      </c>
      <c r="C9" s="82">
        <v>565</v>
      </c>
      <c r="D9" s="82">
        <v>10000</v>
      </c>
      <c r="E9" s="82">
        <v>2</v>
      </c>
      <c r="F9" s="83">
        <v>11.3</v>
      </c>
      <c r="G9" s="84">
        <v>0.34</v>
      </c>
      <c r="H9" s="85"/>
      <c r="I9" s="86"/>
      <c r="J9" s="87"/>
      <c r="K9" s="88">
        <f aca="true" t="shared" si="0" ref="K9:K20">ROUNDUP(J9/F9,0)</f>
        <v>0</v>
      </c>
      <c r="L9" s="89">
        <f aca="true" t="shared" si="1" ref="L9:L20">ROUND(K9,0)*F9</f>
        <v>0</v>
      </c>
      <c r="M9" s="332">
        <f aca="true" t="shared" si="2" ref="M9:M20">K9*G9</f>
        <v>0</v>
      </c>
      <c r="N9" s="333">
        <f aca="true" t="shared" si="3" ref="N9:N20">M9*25</f>
        <v>0</v>
      </c>
      <c r="O9" s="72"/>
      <c r="P9" s="73"/>
      <c r="Q9" s="73"/>
    </row>
    <row r="10" spans="1:17" s="6" customFormat="1" ht="18" customHeight="1">
      <c r="A10" s="80" t="s">
        <v>0</v>
      </c>
      <c r="B10" s="90">
        <v>50</v>
      </c>
      <c r="C10" s="91">
        <v>565</v>
      </c>
      <c r="D10" s="91">
        <v>10000</v>
      </c>
      <c r="E10" s="91">
        <v>2</v>
      </c>
      <c r="F10" s="92">
        <v>11.3</v>
      </c>
      <c r="G10" s="93">
        <v>0.57</v>
      </c>
      <c r="H10" s="85"/>
      <c r="I10" s="86"/>
      <c r="J10" s="94"/>
      <c r="K10" s="95">
        <f t="shared" si="0"/>
        <v>0</v>
      </c>
      <c r="L10" s="96">
        <f t="shared" si="1"/>
        <v>0</v>
      </c>
      <c r="M10" s="334">
        <f t="shared" si="2"/>
        <v>0</v>
      </c>
      <c r="N10" s="335">
        <f t="shared" si="3"/>
        <v>0</v>
      </c>
      <c r="O10" s="72"/>
      <c r="P10" s="73"/>
      <c r="Q10" s="73"/>
    </row>
    <row r="11" spans="1:17" s="6" customFormat="1" ht="18" customHeight="1">
      <c r="A11" s="97" t="s">
        <v>0</v>
      </c>
      <c r="B11" s="98">
        <v>75</v>
      </c>
      <c r="C11" s="99">
        <v>565</v>
      </c>
      <c r="D11" s="99">
        <v>7500</v>
      </c>
      <c r="E11" s="99">
        <v>2</v>
      </c>
      <c r="F11" s="100">
        <v>8.48</v>
      </c>
      <c r="G11" s="101">
        <v>0.64</v>
      </c>
      <c r="H11" s="102"/>
      <c r="I11" s="103"/>
      <c r="J11" s="94"/>
      <c r="K11" s="95">
        <f t="shared" si="0"/>
        <v>0</v>
      </c>
      <c r="L11" s="96">
        <f t="shared" si="1"/>
        <v>0</v>
      </c>
      <c r="M11" s="334">
        <f t="shared" si="2"/>
        <v>0</v>
      </c>
      <c r="N11" s="335">
        <f t="shared" si="3"/>
        <v>0</v>
      </c>
      <c r="O11" s="72"/>
      <c r="P11" s="73"/>
      <c r="Q11" s="73"/>
    </row>
    <row r="12" spans="1:18" s="6" customFormat="1" ht="18" customHeight="1">
      <c r="A12" s="97" t="s">
        <v>0</v>
      </c>
      <c r="B12" s="98">
        <v>100</v>
      </c>
      <c r="C12" s="99">
        <v>565</v>
      </c>
      <c r="D12" s="99">
        <v>5000</v>
      </c>
      <c r="E12" s="99">
        <v>2</v>
      </c>
      <c r="F12" s="100">
        <v>5.65</v>
      </c>
      <c r="G12" s="101">
        <v>0.57</v>
      </c>
      <c r="H12" s="102"/>
      <c r="I12" s="103"/>
      <c r="J12" s="94"/>
      <c r="K12" s="95">
        <f t="shared" si="0"/>
        <v>0</v>
      </c>
      <c r="L12" s="96">
        <f t="shared" si="1"/>
        <v>0</v>
      </c>
      <c r="M12" s="334">
        <f t="shared" si="2"/>
        <v>0</v>
      </c>
      <c r="N12" s="335">
        <f t="shared" si="3"/>
        <v>0</v>
      </c>
      <c r="O12" s="72"/>
      <c r="P12" s="73"/>
      <c r="Q12" s="73"/>
      <c r="R12" s="8"/>
    </row>
    <row r="13" spans="1:17" s="6" customFormat="1" ht="18" customHeight="1">
      <c r="A13" s="97" t="s">
        <v>0</v>
      </c>
      <c r="B13" s="98">
        <v>125</v>
      </c>
      <c r="C13" s="99">
        <v>565</v>
      </c>
      <c r="D13" s="99">
        <v>5000</v>
      </c>
      <c r="E13" s="99">
        <v>2</v>
      </c>
      <c r="F13" s="100">
        <v>5.65</v>
      </c>
      <c r="G13" s="101">
        <v>0.71</v>
      </c>
      <c r="H13" s="102"/>
      <c r="I13" s="103"/>
      <c r="J13" s="94"/>
      <c r="K13" s="95">
        <f t="shared" si="0"/>
        <v>0</v>
      </c>
      <c r="L13" s="105">
        <f t="shared" si="1"/>
        <v>0</v>
      </c>
      <c r="M13" s="334">
        <f t="shared" si="2"/>
        <v>0</v>
      </c>
      <c r="N13" s="335">
        <f t="shared" si="3"/>
        <v>0</v>
      </c>
      <c r="O13" s="72"/>
      <c r="P13" s="73"/>
      <c r="Q13" s="73"/>
    </row>
    <row r="14" spans="1:17" s="6" customFormat="1" ht="18" customHeight="1" thickBot="1">
      <c r="A14" s="97" t="s">
        <v>0</v>
      </c>
      <c r="B14" s="106">
        <v>150</v>
      </c>
      <c r="C14" s="107">
        <v>565</v>
      </c>
      <c r="D14" s="107">
        <v>5000</v>
      </c>
      <c r="E14" s="107">
        <v>2</v>
      </c>
      <c r="F14" s="108">
        <v>5.65</v>
      </c>
      <c r="G14" s="109">
        <v>0.85</v>
      </c>
      <c r="H14" s="110"/>
      <c r="I14" s="111"/>
      <c r="J14" s="112"/>
      <c r="K14" s="113">
        <f t="shared" si="0"/>
        <v>0</v>
      </c>
      <c r="L14" s="114">
        <f t="shared" si="1"/>
        <v>0</v>
      </c>
      <c r="M14" s="336">
        <f t="shared" si="2"/>
        <v>0</v>
      </c>
      <c r="N14" s="337">
        <f t="shared" si="3"/>
        <v>0</v>
      </c>
      <c r="O14" s="72"/>
      <c r="P14" s="73"/>
      <c r="Q14" s="73"/>
    </row>
    <row r="15" spans="1:17" s="6" customFormat="1" ht="18" customHeight="1" thickTop="1">
      <c r="A15" s="115" t="s">
        <v>0</v>
      </c>
      <c r="B15" s="116">
        <v>100</v>
      </c>
      <c r="C15" s="117">
        <v>865</v>
      </c>
      <c r="D15" s="117">
        <v>5000</v>
      </c>
      <c r="E15" s="117">
        <v>1</v>
      </c>
      <c r="F15" s="118">
        <v>4.33</v>
      </c>
      <c r="G15" s="119">
        <v>0.44</v>
      </c>
      <c r="H15" s="120"/>
      <c r="I15" s="121"/>
      <c r="J15" s="122"/>
      <c r="K15" s="123">
        <f t="shared" si="0"/>
        <v>0</v>
      </c>
      <c r="L15" s="124">
        <f t="shared" si="1"/>
        <v>0</v>
      </c>
      <c r="M15" s="338">
        <f t="shared" si="2"/>
        <v>0</v>
      </c>
      <c r="N15" s="339">
        <f t="shared" si="3"/>
        <v>0</v>
      </c>
      <c r="O15" s="72"/>
      <c r="P15" s="73"/>
      <c r="Q15" s="73"/>
    </row>
    <row r="16" spans="1:17" s="6" customFormat="1" ht="18" customHeight="1">
      <c r="A16" s="115" t="s">
        <v>0</v>
      </c>
      <c r="B16" s="125">
        <v>125</v>
      </c>
      <c r="C16" s="126">
        <v>865</v>
      </c>
      <c r="D16" s="126">
        <v>5000</v>
      </c>
      <c r="E16" s="126">
        <v>1</v>
      </c>
      <c r="F16" s="127">
        <v>4.33</v>
      </c>
      <c r="G16" s="128">
        <v>0.54</v>
      </c>
      <c r="H16" s="129"/>
      <c r="I16" s="130"/>
      <c r="J16" s="131"/>
      <c r="K16" s="132">
        <f t="shared" si="0"/>
        <v>0</v>
      </c>
      <c r="L16" s="133">
        <f t="shared" si="1"/>
        <v>0</v>
      </c>
      <c r="M16" s="340">
        <f t="shared" si="2"/>
        <v>0</v>
      </c>
      <c r="N16" s="341">
        <f t="shared" si="3"/>
        <v>0</v>
      </c>
      <c r="O16" s="72"/>
      <c r="P16" s="73"/>
      <c r="Q16" s="73"/>
    </row>
    <row r="17" spans="1:17" s="6" customFormat="1" ht="18" customHeight="1" thickBot="1">
      <c r="A17" s="134" t="s">
        <v>0</v>
      </c>
      <c r="B17" s="135">
        <v>150</v>
      </c>
      <c r="C17" s="136">
        <v>865</v>
      </c>
      <c r="D17" s="136">
        <v>5000</v>
      </c>
      <c r="E17" s="136">
        <v>1</v>
      </c>
      <c r="F17" s="137">
        <v>4.33</v>
      </c>
      <c r="G17" s="138">
        <v>0.65</v>
      </c>
      <c r="H17" s="139"/>
      <c r="I17" s="140"/>
      <c r="J17" s="141"/>
      <c r="K17" s="142">
        <f t="shared" si="0"/>
        <v>0</v>
      </c>
      <c r="L17" s="143">
        <f t="shared" si="1"/>
        <v>0</v>
      </c>
      <c r="M17" s="342">
        <f t="shared" si="2"/>
        <v>0</v>
      </c>
      <c r="N17" s="343">
        <f t="shared" si="3"/>
        <v>0</v>
      </c>
      <c r="O17" s="72"/>
      <c r="P17" s="73"/>
      <c r="Q17" s="73"/>
    </row>
    <row r="18" spans="1:17" s="6" customFormat="1" ht="18" customHeight="1" thickTop="1">
      <c r="A18" s="144" t="s">
        <v>0</v>
      </c>
      <c r="B18" s="145">
        <v>100</v>
      </c>
      <c r="C18" s="146">
        <v>1165</v>
      </c>
      <c r="D18" s="146">
        <v>5000</v>
      </c>
      <c r="E18" s="146">
        <v>1</v>
      </c>
      <c r="F18" s="147">
        <v>5.83</v>
      </c>
      <c r="G18" s="148">
        <v>0.59</v>
      </c>
      <c r="H18" s="149"/>
      <c r="I18" s="150"/>
      <c r="J18" s="151"/>
      <c r="K18" s="152">
        <f t="shared" si="0"/>
        <v>0</v>
      </c>
      <c r="L18" s="153">
        <f t="shared" si="1"/>
        <v>0</v>
      </c>
      <c r="M18" s="344">
        <f t="shared" si="2"/>
        <v>0</v>
      </c>
      <c r="N18" s="345">
        <f t="shared" si="3"/>
        <v>0</v>
      </c>
      <c r="O18" s="72"/>
      <c r="P18" s="73"/>
      <c r="Q18" s="73"/>
    </row>
    <row r="19" spans="1:17" s="6" customFormat="1" ht="18" customHeight="1">
      <c r="A19" s="144" t="s">
        <v>0</v>
      </c>
      <c r="B19" s="154">
        <v>125</v>
      </c>
      <c r="C19" s="155">
        <v>1165</v>
      </c>
      <c r="D19" s="155">
        <v>5000</v>
      </c>
      <c r="E19" s="155">
        <v>1</v>
      </c>
      <c r="F19" s="156">
        <v>5.83</v>
      </c>
      <c r="G19" s="157">
        <v>0.73</v>
      </c>
      <c r="H19" s="158"/>
      <c r="I19" s="159"/>
      <c r="J19" s="160"/>
      <c r="K19" s="161">
        <f t="shared" si="0"/>
        <v>0</v>
      </c>
      <c r="L19" s="162">
        <f t="shared" si="1"/>
        <v>0</v>
      </c>
      <c r="M19" s="346">
        <f t="shared" si="2"/>
        <v>0</v>
      </c>
      <c r="N19" s="347">
        <f t="shared" si="3"/>
        <v>0</v>
      </c>
      <c r="O19" s="72"/>
      <c r="P19" s="73"/>
      <c r="Q19" s="73"/>
    </row>
    <row r="20" spans="1:17" s="6" customFormat="1" ht="18" customHeight="1" thickBot="1">
      <c r="A20" s="163" t="s">
        <v>0</v>
      </c>
      <c r="B20" s="164">
        <v>150</v>
      </c>
      <c r="C20" s="165">
        <v>1165</v>
      </c>
      <c r="D20" s="165">
        <v>5000</v>
      </c>
      <c r="E20" s="165">
        <v>1</v>
      </c>
      <c r="F20" s="166">
        <v>5.83</v>
      </c>
      <c r="G20" s="167">
        <v>0.88</v>
      </c>
      <c r="H20" s="168"/>
      <c r="I20" s="169"/>
      <c r="J20" s="170"/>
      <c r="K20" s="171">
        <f t="shared" si="0"/>
        <v>0</v>
      </c>
      <c r="L20" s="172">
        <f t="shared" si="1"/>
        <v>0</v>
      </c>
      <c r="M20" s="348">
        <f t="shared" si="2"/>
        <v>0</v>
      </c>
      <c r="N20" s="349">
        <f t="shared" si="3"/>
        <v>0</v>
      </c>
      <c r="O20" s="72"/>
      <c r="P20" s="73"/>
      <c r="Q20" s="73"/>
    </row>
    <row r="21" spans="1:17" ht="15" customHeight="1" thickBot="1">
      <c r="A21" s="173"/>
      <c r="B21" s="174"/>
      <c r="C21" s="174"/>
      <c r="D21" s="174"/>
      <c r="E21" s="175"/>
      <c r="F21" s="176"/>
      <c r="G21" s="177"/>
      <c r="H21" s="177"/>
      <c r="I21" s="178"/>
      <c r="J21" s="179"/>
      <c r="K21" s="180"/>
      <c r="L21" s="181"/>
      <c r="M21" s="41"/>
      <c r="N21" s="182"/>
      <c r="O21" s="21"/>
      <c r="P21" s="183"/>
      <c r="Q21" s="183"/>
    </row>
    <row r="22" spans="1:18" s="6" customFormat="1" ht="49.5" customHeight="1" thickBot="1">
      <c r="A22" s="49" t="s">
        <v>51</v>
      </c>
      <c r="B22" s="184" t="s">
        <v>4</v>
      </c>
      <c r="C22" s="185" t="s">
        <v>2</v>
      </c>
      <c r="D22" s="185" t="s">
        <v>3</v>
      </c>
      <c r="E22" s="185" t="s">
        <v>5</v>
      </c>
      <c r="F22" s="51" t="s">
        <v>26</v>
      </c>
      <c r="G22" s="51" t="s">
        <v>25</v>
      </c>
      <c r="H22" s="51"/>
      <c r="I22" s="52"/>
      <c r="J22" s="53" t="s">
        <v>56</v>
      </c>
      <c r="K22" s="54" t="s">
        <v>57</v>
      </c>
      <c r="L22" s="55" t="s">
        <v>40</v>
      </c>
      <c r="M22" s="56" t="s">
        <v>42</v>
      </c>
      <c r="N22" s="52" t="s">
        <v>41</v>
      </c>
      <c r="O22" s="72"/>
      <c r="P22" s="73"/>
      <c r="Q22" s="73"/>
      <c r="R22" s="11"/>
    </row>
    <row r="23" spans="1:17" s="6" customFormat="1" ht="18" customHeight="1">
      <c r="A23" s="186" t="s">
        <v>1</v>
      </c>
      <c r="B23" s="59">
        <v>50</v>
      </c>
      <c r="C23" s="60">
        <v>415</v>
      </c>
      <c r="D23" s="60">
        <v>1170</v>
      </c>
      <c r="E23" s="60">
        <v>24</v>
      </c>
      <c r="F23" s="61">
        <v>11.65</v>
      </c>
      <c r="G23" s="62">
        <v>0.59</v>
      </c>
      <c r="H23" s="63"/>
      <c r="I23" s="64"/>
      <c r="J23" s="65"/>
      <c r="K23" s="187">
        <f aca="true" t="shared" si="4" ref="K23:K33">ROUNDUP(J23/F23,0)</f>
        <v>0</v>
      </c>
      <c r="L23" s="188">
        <f aca="true" t="shared" si="5" ref="L23:L33">ROUND(K23,0)*F23</f>
        <v>0</v>
      </c>
      <c r="M23" s="328">
        <f aca="true" t="shared" si="6" ref="M23:M33">K23*G23</f>
        <v>0</v>
      </c>
      <c r="N23" s="329">
        <f aca="true" t="shared" si="7" ref="N23:N34">M23*25</f>
        <v>0</v>
      </c>
      <c r="O23" s="72"/>
      <c r="P23" s="73"/>
      <c r="Q23" s="73"/>
    </row>
    <row r="24" spans="1:17" s="6" customFormat="1" ht="18" customHeight="1">
      <c r="A24" s="189" t="s">
        <v>1</v>
      </c>
      <c r="B24" s="67">
        <v>100</v>
      </c>
      <c r="C24" s="68">
        <v>415</v>
      </c>
      <c r="D24" s="68">
        <v>1170</v>
      </c>
      <c r="E24" s="68">
        <v>12</v>
      </c>
      <c r="F24" s="69">
        <v>5.83</v>
      </c>
      <c r="G24" s="70">
        <v>0.59</v>
      </c>
      <c r="H24" s="63"/>
      <c r="I24" s="64"/>
      <c r="J24" s="71"/>
      <c r="K24" s="187">
        <f t="shared" si="4"/>
        <v>0</v>
      </c>
      <c r="L24" s="188">
        <f t="shared" si="5"/>
        <v>0</v>
      </c>
      <c r="M24" s="330">
        <f t="shared" si="6"/>
        <v>0</v>
      </c>
      <c r="N24" s="331">
        <f t="shared" si="7"/>
        <v>0</v>
      </c>
      <c r="O24" s="72"/>
      <c r="P24" s="73"/>
      <c r="Q24" s="73"/>
    </row>
    <row r="25" spans="1:17" s="6" customFormat="1" ht="18" customHeight="1" thickBot="1">
      <c r="A25" s="189" t="s">
        <v>1</v>
      </c>
      <c r="B25" s="74">
        <v>150</v>
      </c>
      <c r="C25" s="75">
        <v>415</v>
      </c>
      <c r="D25" s="75">
        <v>1170</v>
      </c>
      <c r="E25" s="75">
        <v>8</v>
      </c>
      <c r="F25" s="76">
        <v>3.88</v>
      </c>
      <c r="G25" s="77">
        <v>0.59</v>
      </c>
      <c r="H25" s="78"/>
      <c r="I25" s="79"/>
      <c r="J25" s="190"/>
      <c r="K25" s="191">
        <f t="shared" si="4"/>
        <v>0</v>
      </c>
      <c r="L25" s="192">
        <f t="shared" si="5"/>
        <v>0</v>
      </c>
      <c r="M25" s="350">
        <f t="shared" si="6"/>
        <v>0</v>
      </c>
      <c r="N25" s="351">
        <f t="shared" si="7"/>
        <v>0</v>
      </c>
      <c r="O25" s="72"/>
      <c r="P25" s="73"/>
      <c r="Q25" s="73"/>
    </row>
    <row r="26" spans="1:17" s="6" customFormat="1" ht="18" customHeight="1" thickTop="1">
      <c r="A26" s="193" t="s">
        <v>1</v>
      </c>
      <c r="B26" s="81">
        <v>50</v>
      </c>
      <c r="C26" s="82">
        <v>565</v>
      </c>
      <c r="D26" s="82">
        <v>1170</v>
      </c>
      <c r="E26" s="82">
        <v>12</v>
      </c>
      <c r="F26" s="194">
        <v>7.932600000000001</v>
      </c>
      <c r="G26" s="325">
        <v>0.41</v>
      </c>
      <c r="H26" s="195"/>
      <c r="I26" s="196"/>
      <c r="J26" s="87"/>
      <c r="K26" s="88">
        <f t="shared" si="4"/>
        <v>0</v>
      </c>
      <c r="L26" s="89">
        <f t="shared" si="5"/>
        <v>0</v>
      </c>
      <c r="M26" s="332">
        <f t="shared" si="6"/>
        <v>0</v>
      </c>
      <c r="N26" s="333">
        <f t="shared" si="7"/>
        <v>0</v>
      </c>
      <c r="O26" s="72"/>
      <c r="P26" s="73"/>
      <c r="Q26" s="73"/>
    </row>
    <row r="27" spans="1:17" s="6" customFormat="1" ht="18" customHeight="1">
      <c r="A27" s="197" t="s">
        <v>1</v>
      </c>
      <c r="B27" s="198">
        <v>75</v>
      </c>
      <c r="C27" s="199">
        <v>565</v>
      </c>
      <c r="D27" s="199">
        <v>1170</v>
      </c>
      <c r="E27" s="199">
        <v>8</v>
      </c>
      <c r="F27" s="200">
        <v>5.2884</v>
      </c>
      <c r="G27" s="201">
        <v>0.41</v>
      </c>
      <c r="H27" s="202"/>
      <c r="I27" s="203"/>
      <c r="J27" s="94"/>
      <c r="K27" s="95">
        <f t="shared" si="4"/>
        <v>0</v>
      </c>
      <c r="L27" s="96">
        <f t="shared" si="5"/>
        <v>0</v>
      </c>
      <c r="M27" s="334">
        <f t="shared" si="6"/>
        <v>0</v>
      </c>
      <c r="N27" s="335">
        <f t="shared" si="7"/>
        <v>0</v>
      </c>
      <c r="O27" s="72"/>
      <c r="P27" s="73"/>
      <c r="Q27" s="73"/>
    </row>
    <row r="28" spans="1:17" s="6" customFormat="1" ht="18" customHeight="1">
      <c r="A28" s="197" t="s">
        <v>1</v>
      </c>
      <c r="B28" s="198">
        <v>100</v>
      </c>
      <c r="C28" s="199">
        <v>565</v>
      </c>
      <c r="D28" s="199">
        <v>1170</v>
      </c>
      <c r="E28" s="199">
        <v>6</v>
      </c>
      <c r="F28" s="204">
        <v>3.9663000000000004</v>
      </c>
      <c r="G28" s="201">
        <v>0.41</v>
      </c>
      <c r="H28" s="202"/>
      <c r="I28" s="203"/>
      <c r="J28" s="94"/>
      <c r="K28" s="95">
        <f t="shared" si="4"/>
        <v>0</v>
      </c>
      <c r="L28" s="96">
        <f t="shared" si="5"/>
        <v>0</v>
      </c>
      <c r="M28" s="334">
        <f t="shared" si="6"/>
        <v>0</v>
      </c>
      <c r="N28" s="335">
        <f t="shared" si="7"/>
        <v>0</v>
      </c>
      <c r="O28" s="72"/>
      <c r="P28" s="73"/>
      <c r="Q28" s="73"/>
    </row>
    <row r="29" spans="1:17" s="6" customFormat="1" ht="18" customHeight="1">
      <c r="A29" s="197" t="s">
        <v>1</v>
      </c>
      <c r="B29" s="198">
        <v>125</v>
      </c>
      <c r="C29" s="199">
        <v>565</v>
      </c>
      <c r="D29" s="199">
        <v>1170</v>
      </c>
      <c r="E29" s="199">
        <v>5</v>
      </c>
      <c r="F29" s="204">
        <v>3.30525</v>
      </c>
      <c r="G29" s="201">
        <v>0.41</v>
      </c>
      <c r="H29" s="202"/>
      <c r="I29" s="203"/>
      <c r="J29" s="94"/>
      <c r="K29" s="104">
        <f t="shared" si="4"/>
        <v>0</v>
      </c>
      <c r="L29" s="105">
        <f t="shared" si="5"/>
        <v>0</v>
      </c>
      <c r="M29" s="334">
        <f t="shared" si="6"/>
        <v>0</v>
      </c>
      <c r="N29" s="335">
        <f t="shared" si="7"/>
        <v>0</v>
      </c>
      <c r="O29" s="72"/>
      <c r="P29" s="73"/>
      <c r="Q29" s="73"/>
    </row>
    <row r="30" spans="1:17" s="6" customFormat="1" ht="18" customHeight="1" thickBot="1">
      <c r="A30" s="197" t="s">
        <v>1</v>
      </c>
      <c r="B30" s="205">
        <v>150</v>
      </c>
      <c r="C30" s="206">
        <v>565</v>
      </c>
      <c r="D30" s="206">
        <v>1170</v>
      </c>
      <c r="E30" s="206">
        <v>4</v>
      </c>
      <c r="F30" s="207">
        <v>2.6442</v>
      </c>
      <c r="G30" s="326">
        <v>0.41</v>
      </c>
      <c r="H30" s="208"/>
      <c r="I30" s="209"/>
      <c r="J30" s="210"/>
      <c r="K30" s="211">
        <f t="shared" si="4"/>
        <v>0</v>
      </c>
      <c r="L30" s="212">
        <f t="shared" si="5"/>
        <v>0</v>
      </c>
      <c r="M30" s="352">
        <f t="shared" si="6"/>
        <v>0</v>
      </c>
      <c r="N30" s="353">
        <f t="shared" si="7"/>
        <v>0</v>
      </c>
      <c r="O30" s="72"/>
      <c r="P30" s="73"/>
      <c r="Q30" s="73"/>
    </row>
    <row r="31" spans="1:17" s="6" customFormat="1" ht="18" customHeight="1" thickTop="1">
      <c r="A31" s="213" t="s">
        <v>1</v>
      </c>
      <c r="B31" s="214">
        <v>100</v>
      </c>
      <c r="C31" s="215">
        <v>870</v>
      </c>
      <c r="D31" s="215">
        <v>1170</v>
      </c>
      <c r="E31" s="215">
        <v>6</v>
      </c>
      <c r="F31" s="216">
        <v>6.1074</v>
      </c>
      <c r="G31" s="217">
        <v>0.62</v>
      </c>
      <c r="H31" s="218"/>
      <c r="I31" s="219"/>
      <c r="J31" s="220"/>
      <c r="K31" s="123">
        <f t="shared" si="4"/>
        <v>0</v>
      </c>
      <c r="L31" s="221">
        <f t="shared" si="5"/>
        <v>0</v>
      </c>
      <c r="M31" s="354">
        <f t="shared" si="6"/>
        <v>0</v>
      </c>
      <c r="N31" s="355">
        <f t="shared" si="7"/>
        <v>0</v>
      </c>
      <c r="O31" s="72"/>
      <c r="P31" s="73"/>
      <c r="Q31" s="73"/>
    </row>
    <row r="32" spans="1:17" s="6" customFormat="1" ht="18" customHeight="1">
      <c r="A32" s="213" t="s">
        <v>1</v>
      </c>
      <c r="B32" s="222">
        <v>125</v>
      </c>
      <c r="C32" s="223">
        <v>870</v>
      </c>
      <c r="D32" s="223">
        <v>1170</v>
      </c>
      <c r="E32" s="223">
        <v>5</v>
      </c>
      <c r="F32" s="224">
        <v>5.0895</v>
      </c>
      <c r="G32" s="225">
        <v>0.64</v>
      </c>
      <c r="H32" s="226"/>
      <c r="I32" s="227"/>
      <c r="J32" s="131"/>
      <c r="K32" s="132">
        <f t="shared" si="4"/>
        <v>0</v>
      </c>
      <c r="L32" s="133">
        <f t="shared" si="5"/>
        <v>0</v>
      </c>
      <c r="M32" s="340">
        <f t="shared" si="6"/>
        <v>0</v>
      </c>
      <c r="N32" s="341">
        <f t="shared" si="7"/>
        <v>0</v>
      </c>
      <c r="O32" s="72"/>
      <c r="P32" s="73"/>
      <c r="Q32" s="73"/>
    </row>
    <row r="33" spans="1:17" s="6" customFormat="1" ht="18" customHeight="1" thickBot="1">
      <c r="A33" s="228" t="s">
        <v>1</v>
      </c>
      <c r="B33" s="229">
        <v>150</v>
      </c>
      <c r="C33" s="230">
        <v>870</v>
      </c>
      <c r="D33" s="230">
        <v>1170</v>
      </c>
      <c r="E33" s="230">
        <v>4</v>
      </c>
      <c r="F33" s="231">
        <v>4.0716</v>
      </c>
      <c r="G33" s="232">
        <v>0.62</v>
      </c>
      <c r="H33" s="233"/>
      <c r="I33" s="234"/>
      <c r="J33" s="235"/>
      <c r="K33" s="236">
        <f t="shared" si="4"/>
        <v>0</v>
      </c>
      <c r="L33" s="237">
        <f t="shared" si="5"/>
        <v>0</v>
      </c>
      <c r="M33" s="356">
        <f t="shared" si="6"/>
        <v>0</v>
      </c>
      <c r="N33" s="357">
        <f t="shared" si="7"/>
        <v>0</v>
      </c>
      <c r="O33" s="72"/>
      <c r="P33" s="73"/>
      <c r="Q33" s="73"/>
    </row>
    <row r="34" spans="1:18" s="6" customFormat="1" ht="18" customHeight="1" thickTop="1">
      <c r="A34" s="371" t="s">
        <v>37</v>
      </c>
      <c r="B34" s="238"/>
      <c r="C34" s="238"/>
      <c r="D34" s="238"/>
      <c r="E34" s="239"/>
      <c r="F34" s="240"/>
      <c r="G34" s="241"/>
      <c r="H34" s="241"/>
      <c r="I34" s="242"/>
      <c r="J34" s="390"/>
      <c r="K34" s="396">
        <f>SUM(K9:K33)</f>
        <v>0</v>
      </c>
      <c r="L34" s="243">
        <f>SUM(L9:L33)</f>
        <v>0</v>
      </c>
      <c r="M34" s="358">
        <f>SUM(M9:M33)</f>
        <v>0</v>
      </c>
      <c r="N34" s="369">
        <f t="shared" si="7"/>
        <v>0</v>
      </c>
      <c r="O34" s="72"/>
      <c r="P34" s="244"/>
      <c r="Q34" s="244"/>
      <c r="R34" s="10"/>
    </row>
    <row r="35" spans="1:17" s="6" customFormat="1" ht="30" customHeight="1" thickBot="1">
      <c r="A35" s="372"/>
      <c r="B35" s="238"/>
      <c r="C35" s="238"/>
      <c r="D35" s="238"/>
      <c r="E35" s="239"/>
      <c r="F35" s="240"/>
      <c r="G35" s="241"/>
      <c r="H35" s="241"/>
      <c r="I35" s="242"/>
      <c r="J35" s="391" t="str">
        <f>IF((SUM(K34+K41)&lt;4),"ERISTEET + RIVEET","ERISTEET JA RIVEET")</f>
        <v>ERISTEET + RIVEET</v>
      </c>
      <c r="K35" s="397" t="str">
        <f>IF((SUM(K34+K41)&lt;4),"4 PKT minimi!","OK")</f>
        <v>4 PKT minimi!</v>
      </c>
      <c r="L35" s="243"/>
      <c r="M35" s="246"/>
      <c r="N35" s="370"/>
      <c r="O35" s="72"/>
      <c r="P35" s="73"/>
      <c r="Q35" s="73"/>
    </row>
    <row r="36" spans="1:17" ht="49.5" customHeight="1" thickBot="1" thickTop="1">
      <c r="A36" s="321" t="s">
        <v>52</v>
      </c>
      <c r="B36" s="298" t="s">
        <v>4</v>
      </c>
      <c r="C36" s="251" t="s">
        <v>9</v>
      </c>
      <c r="D36" s="251" t="s">
        <v>10</v>
      </c>
      <c r="E36" s="251" t="s">
        <v>21</v>
      </c>
      <c r="F36" s="251" t="s">
        <v>36</v>
      </c>
      <c r="G36" s="251" t="s">
        <v>20</v>
      </c>
      <c r="H36" s="251"/>
      <c r="I36" s="252"/>
      <c r="J36" s="289" t="s">
        <v>58</v>
      </c>
      <c r="K36" s="254" t="s">
        <v>59</v>
      </c>
      <c r="L36" s="256" t="s">
        <v>60</v>
      </c>
      <c r="M36" s="256" t="s">
        <v>61</v>
      </c>
      <c r="N36" s="252" t="s">
        <v>62</v>
      </c>
      <c r="O36" s="21"/>
      <c r="P36" s="244"/>
      <c r="Q36" s="244"/>
    </row>
    <row r="37" spans="1:17" ht="15.75" thickBot="1">
      <c r="A37" s="305"/>
      <c r="B37" s="306" t="s">
        <v>68</v>
      </c>
      <c r="C37" s="307"/>
      <c r="D37" s="307"/>
      <c r="E37" s="308">
        <v>12</v>
      </c>
      <c r="F37" s="303">
        <v>1</v>
      </c>
      <c r="G37" s="308">
        <v>0.2</v>
      </c>
      <c r="H37" s="309"/>
      <c r="I37" s="310"/>
      <c r="J37" s="265"/>
      <c r="K37" s="311">
        <f>ROUNDUP(J37/F37,0)</f>
        <v>0</v>
      </c>
      <c r="L37" s="311">
        <f>ROUND(K37,0)*F37</f>
        <v>0</v>
      </c>
      <c r="M37" s="366">
        <f>K37*G37</f>
        <v>0</v>
      </c>
      <c r="N37" s="365">
        <f>K37*E37</f>
        <v>0</v>
      </c>
      <c r="O37" s="21"/>
      <c r="P37" s="73"/>
      <c r="Q37" s="73"/>
    </row>
    <row r="38" spans="1:17" ht="15.75" thickBot="1">
      <c r="A38" s="317"/>
      <c r="B38" s="315"/>
      <c r="C38" s="315"/>
      <c r="D38" s="315"/>
      <c r="E38" s="315"/>
      <c r="F38" s="315"/>
      <c r="G38" s="315"/>
      <c r="H38" s="315"/>
      <c r="I38" s="316"/>
      <c r="J38" s="315"/>
      <c r="K38" s="315"/>
      <c r="L38" s="315"/>
      <c r="M38" s="315"/>
      <c r="N38" s="316"/>
      <c r="O38" s="21"/>
      <c r="P38" s="244"/>
      <c r="Q38" s="244"/>
    </row>
    <row r="39" spans="1:17" ht="49.5" customHeight="1" thickBot="1" thickTop="1">
      <c r="A39" s="324" t="s">
        <v>71</v>
      </c>
      <c r="B39" s="312" t="s">
        <v>4</v>
      </c>
      <c r="C39" s="313" t="s">
        <v>9</v>
      </c>
      <c r="D39" s="313" t="s">
        <v>10</v>
      </c>
      <c r="E39" s="313" t="s">
        <v>21</v>
      </c>
      <c r="F39" s="313" t="s">
        <v>36</v>
      </c>
      <c r="G39" s="313" t="s">
        <v>20</v>
      </c>
      <c r="H39" s="313"/>
      <c r="I39" s="314"/>
      <c r="J39" s="289" t="s">
        <v>58</v>
      </c>
      <c r="K39" s="254" t="s">
        <v>59</v>
      </c>
      <c r="L39" s="256" t="s">
        <v>60</v>
      </c>
      <c r="M39" s="256" t="s">
        <v>61</v>
      </c>
      <c r="N39" s="252" t="s">
        <v>62</v>
      </c>
      <c r="O39" s="21"/>
      <c r="P39" s="244"/>
      <c r="Q39" s="244"/>
    </row>
    <row r="40" spans="1:17" ht="15.75" thickBot="1">
      <c r="A40" s="299"/>
      <c r="B40" s="302" t="s">
        <v>69</v>
      </c>
      <c r="C40" s="290"/>
      <c r="D40" s="290"/>
      <c r="E40" s="282">
        <v>12</v>
      </c>
      <c r="F40" s="261">
        <v>1</v>
      </c>
      <c r="G40" s="282">
        <v>0.5</v>
      </c>
      <c r="H40" s="291"/>
      <c r="I40" s="292"/>
      <c r="J40" s="327"/>
      <c r="K40" s="293">
        <f>ROUNDUP(J40/F40,0)</f>
        <v>0</v>
      </c>
      <c r="L40" s="293">
        <f>ROUND(K40,0)*F40</f>
        <v>0</v>
      </c>
      <c r="M40" s="361">
        <f>K40*G40</f>
        <v>0</v>
      </c>
      <c r="N40" s="362">
        <f>K40*E40</f>
        <v>0</v>
      </c>
      <c r="O40" s="21"/>
      <c r="P40" s="73"/>
      <c r="Q40" s="73"/>
    </row>
    <row r="41" spans="1:17" ht="15.75" thickTop="1">
      <c r="A41" s="379" t="s">
        <v>39</v>
      </c>
      <c r="B41" s="380"/>
      <c r="C41" s="381"/>
      <c r="D41" s="381"/>
      <c r="E41" s="381"/>
      <c r="F41" s="381"/>
      <c r="G41" s="381"/>
      <c r="H41" s="381"/>
      <c r="I41" s="381"/>
      <c r="J41" s="392"/>
      <c r="K41" s="396">
        <f>SUM(K37+K40)</f>
        <v>0</v>
      </c>
      <c r="L41" s="381"/>
      <c r="M41" s="382">
        <f>SUM(M37:M40)</f>
        <v>0</v>
      </c>
      <c r="N41" s="383">
        <f>SUM(N37:N40)</f>
        <v>0</v>
      </c>
      <c r="O41" s="21"/>
      <c r="P41" s="318"/>
      <c r="Q41" s="318"/>
    </row>
    <row r="42" spans="1:17" ht="30" customHeight="1" thickBot="1">
      <c r="A42" s="384"/>
      <c r="B42" s="385"/>
      <c r="C42" s="385"/>
      <c r="D42" s="385"/>
      <c r="E42" s="386"/>
      <c r="F42" s="387"/>
      <c r="G42" s="385"/>
      <c r="H42" s="385"/>
      <c r="I42" s="385"/>
      <c r="J42" s="391" t="str">
        <f>IF((SUM(K34+K41)&lt;4),"ERISTEET + RIVEET","ERISTEET JA RIVEET")</f>
        <v>ERISTEET + RIVEET</v>
      </c>
      <c r="K42" s="397" t="str">
        <f>IF((SUM(K34+K41)&lt;4),"4 PKT minimi!","OK")</f>
        <v>4 PKT minimi!</v>
      </c>
      <c r="L42" s="385"/>
      <c r="M42" s="388"/>
      <c r="N42" s="389"/>
      <c r="O42" s="21"/>
      <c r="P42" s="183"/>
      <c r="Q42" s="183"/>
    </row>
    <row r="43" spans="1:17" ht="16.5" thickBot="1" thickTop="1">
      <c r="A43" s="367"/>
      <c r="B43" s="248"/>
      <c r="C43" s="248"/>
      <c r="D43" s="248"/>
      <c r="E43" s="249"/>
      <c r="F43" s="247"/>
      <c r="G43" s="248"/>
      <c r="H43" s="248"/>
      <c r="I43" s="248"/>
      <c r="J43" s="245"/>
      <c r="K43" s="245"/>
      <c r="L43" s="248"/>
      <c r="M43" s="250"/>
      <c r="N43" s="250"/>
      <c r="O43" s="21"/>
      <c r="P43" s="183"/>
      <c r="Q43" s="183"/>
    </row>
    <row r="44" spans="1:17" s="9" customFormat="1" ht="60" customHeight="1" thickBot="1" thickTop="1">
      <c r="A44" s="368" t="s">
        <v>53</v>
      </c>
      <c r="B44" s="251" t="s">
        <v>8</v>
      </c>
      <c r="C44" s="251" t="s">
        <v>9</v>
      </c>
      <c r="D44" s="251" t="s">
        <v>10</v>
      </c>
      <c r="E44" s="251" t="s">
        <v>11</v>
      </c>
      <c r="F44" s="251" t="s">
        <v>16</v>
      </c>
      <c r="G44" s="251" t="s">
        <v>19</v>
      </c>
      <c r="H44" s="251"/>
      <c r="I44" s="252"/>
      <c r="J44" s="253" t="s">
        <v>56</v>
      </c>
      <c r="K44" s="254" t="s">
        <v>63</v>
      </c>
      <c r="L44" s="255" t="s">
        <v>40</v>
      </c>
      <c r="M44" s="256" t="s">
        <v>42</v>
      </c>
      <c r="N44" s="252" t="s">
        <v>41</v>
      </c>
      <c r="O44" s="257"/>
      <c r="P44" s="66"/>
      <c r="Q44" s="66"/>
    </row>
    <row r="45" spans="1:17" s="6" customFormat="1" ht="18" customHeight="1" thickBot="1">
      <c r="A45" s="258"/>
      <c r="B45" s="456">
        <v>60</v>
      </c>
      <c r="C45" s="259">
        <v>130</v>
      </c>
      <c r="D45" s="259">
        <v>46</v>
      </c>
      <c r="E45" s="260">
        <v>10</v>
      </c>
      <c r="F45" s="303">
        <v>1</v>
      </c>
      <c r="G45" s="262">
        <v>0.03</v>
      </c>
      <c r="H45" s="263"/>
      <c r="I45" s="264"/>
      <c r="J45" s="265"/>
      <c r="K45" s="266">
        <f>ROUNDUP(J45/B45,0)</f>
        <v>0</v>
      </c>
      <c r="L45" s="266">
        <f>ROUND(K45,0)*B45</f>
        <v>0</v>
      </c>
      <c r="M45" s="359">
        <f>K45*G45</f>
        <v>0</v>
      </c>
      <c r="N45" s="360">
        <f>K45*E45</f>
        <v>0</v>
      </c>
      <c r="O45" s="72"/>
      <c r="P45" s="73"/>
      <c r="Q45" s="73"/>
    </row>
    <row r="46" spans="1:17" s="6" customFormat="1" ht="18" customHeight="1" thickBot="1">
      <c r="A46" s="267"/>
      <c r="B46" s="268"/>
      <c r="C46" s="269"/>
      <c r="D46" s="269"/>
      <c r="E46" s="270"/>
      <c r="F46" s="304"/>
      <c r="G46" s="272"/>
      <c r="H46" s="272"/>
      <c r="I46" s="273"/>
      <c r="J46" s="274"/>
      <c r="K46" s="275"/>
      <c r="L46" s="276"/>
      <c r="M46" s="277"/>
      <c r="N46" s="278"/>
      <c r="O46" s="72"/>
      <c r="P46" s="73"/>
      <c r="Q46" s="73"/>
    </row>
    <row r="47" spans="1:17" s="9" customFormat="1" ht="60" customHeight="1" thickBot="1">
      <c r="A47" s="49" t="s">
        <v>54</v>
      </c>
      <c r="B47" s="50" t="s">
        <v>2</v>
      </c>
      <c r="C47" s="51" t="s">
        <v>10</v>
      </c>
      <c r="D47" s="51" t="s">
        <v>8</v>
      </c>
      <c r="E47" s="51" t="s">
        <v>11</v>
      </c>
      <c r="F47" s="51" t="s">
        <v>16</v>
      </c>
      <c r="G47" s="51" t="s">
        <v>19</v>
      </c>
      <c r="H47" s="51"/>
      <c r="I47" s="52"/>
      <c r="J47" s="53" t="s">
        <v>64</v>
      </c>
      <c r="K47" s="54" t="s">
        <v>63</v>
      </c>
      <c r="L47" s="56" t="s">
        <v>43</v>
      </c>
      <c r="M47" s="56" t="s">
        <v>42</v>
      </c>
      <c r="N47" s="52" t="s">
        <v>41</v>
      </c>
      <c r="O47" s="257"/>
      <c r="P47" s="66"/>
      <c r="Q47" s="66"/>
    </row>
    <row r="48" spans="1:17" s="6" customFormat="1" ht="18" customHeight="1" thickBot="1">
      <c r="A48" s="323"/>
      <c r="B48" s="280">
        <v>60</v>
      </c>
      <c r="C48" s="281">
        <v>25</v>
      </c>
      <c r="D48" s="282">
        <v>1.5</v>
      </c>
      <c r="E48" s="282">
        <v>0.56</v>
      </c>
      <c r="F48" s="261">
        <v>1</v>
      </c>
      <c r="G48" s="282">
        <v>0.01</v>
      </c>
      <c r="H48" s="283"/>
      <c r="I48" s="284"/>
      <c r="J48" s="327"/>
      <c r="K48" s="285">
        <f>ROUNDUP(J48/C48,0)</f>
        <v>0</v>
      </c>
      <c r="L48" s="285">
        <f>ROUND(K48,0)*C48</f>
        <v>0</v>
      </c>
      <c r="M48" s="361">
        <f>K48*G48</f>
        <v>0</v>
      </c>
      <c r="N48" s="362">
        <f>K48*E48</f>
        <v>0</v>
      </c>
      <c r="O48" s="72"/>
      <c r="P48" s="73"/>
      <c r="Q48" s="73"/>
    </row>
    <row r="49" spans="1:17" s="6" customFormat="1" ht="18" customHeight="1" thickBot="1" thickTop="1">
      <c r="A49" s="394"/>
      <c r="B49" s="268"/>
      <c r="C49" s="269"/>
      <c r="D49" s="269"/>
      <c r="E49" s="270"/>
      <c r="F49" s="271"/>
      <c r="G49" s="272"/>
      <c r="H49" s="272"/>
      <c r="I49" s="286"/>
      <c r="J49" s="395"/>
      <c r="K49" s="275"/>
      <c r="L49" s="276"/>
      <c r="M49" s="277"/>
      <c r="N49" s="393"/>
      <c r="O49" s="72"/>
      <c r="P49" s="73"/>
      <c r="Q49" s="73"/>
    </row>
    <row r="50" spans="1:17" s="9" customFormat="1" ht="60" customHeight="1" thickBot="1" thickTop="1">
      <c r="A50" s="322" t="s">
        <v>55</v>
      </c>
      <c r="B50" s="288" t="s">
        <v>4</v>
      </c>
      <c r="C50" s="251" t="s">
        <v>9</v>
      </c>
      <c r="D50" s="251" t="s">
        <v>10</v>
      </c>
      <c r="E50" s="251" t="s">
        <v>21</v>
      </c>
      <c r="F50" s="251" t="s">
        <v>17</v>
      </c>
      <c r="G50" s="251" t="s">
        <v>20</v>
      </c>
      <c r="H50" s="251"/>
      <c r="I50" s="252"/>
      <c r="J50" s="289" t="s">
        <v>58</v>
      </c>
      <c r="K50" s="254" t="s">
        <v>59</v>
      </c>
      <c r="L50" s="256" t="s">
        <v>44</v>
      </c>
      <c r="M50" s="256" t="s">
        <v>42</v>
      </c>
      <c r="N50" s="252" t="s">
        <v>41</v>
      </c>
      <c r="O50" s="257"/>
      <c r="P50" s="66"/>
      <c r="Q50" s="66"/>
    </row>
    <row r="51" spans="1:17" s="6" customFormat="1" ht="18" customHeight="1" thickBot="1">
      <c r="A51" s="279"/>
      <c r="B51" s="280"/>
      <c r="C51" s="290"/>
      <c r="D51" s="290"/>
      <c r="E51" s="282">
        <v>0.35</v>
      </c>
      <c r="F51" s="261">
        <v>1</v>
      </c>
      <c r="G51" s="282">
        <v>0.01</v>
      </c>
      <c r="H51" s="291"/>
      <c r="I51" s="292"/>
      <c r="J51" s="327"/>
      <c r="K51" s="293">
        <f>ROUNDUP(J51/F51,0)</f>
        <v>0</v>
      </c>
      <c r="L51" s="293">
        <f>ROUND(K51,0)*F51</f>
        <v>0</v>
      </c>
      <c r="M51" s="361">
        <f>K51*G51</f>
        <v>0</v>
      </c>
      <c r="N51" s="362">
        <f>K51*E51</f>
        <v>0</v>
      </c>
      <c r="O51" s="72"/>
      <c r="P51" s="73"/>
      <c r="Q51" s="73"/>
    </row>
    <row r="52" spans="1:17" ht="16.5" thickBot="1" thickTop="1">
      <c r="A52" s="398" t="s">
        <v>38</v>
      </c>
      <c r="B52" s="399"/>
      <c r="C52" s="399"/>
      <c r="D52" s="399"/>
      <c r="E52" s="399"/>
      <c r="F52" s="400"/>
      <c r="G52" s="401"/>
      <c r="H52" s="401"/>
      <c r="I52" s="399"/>
      <c r="J52" s="402"/>
      <c r="K52" s="402"/>
      <c r="L52" s="402"/>
      <c r="M52" s="403">
        <f>SUM(M45:M51)</f>
        <v>0</v>
      </c>
      <c r="N52" s="404">
        <f>SUM(N45:N51)</f>
        <v>0</v>
      </c>
      <c r="O52" s="21"/>
      <c r="P52" s="244"/>
      <c r="Q52" s="244"/>
    </row>
    <row r="53" spans="1:17" ht="45" customHeight="1" thickBot="1" thickTop="1">
      <c r="A53" s="300"/>
      <c r="B53" s="300"/>
      <c r="C53"/>
      <c r="D53"/>
      <c r="E53"/>
      <c r="F53"/>
      <c r="G53"/>
      <c r="H53"/>
      <c r="I53"/>
      <c r="J53"/>
      <c r="K53"/>
      <c r="L53"/>
      <c r="M53" s="397" t="str">
        <f>IF((SUM(K34+K41)&lt;4),"korjaa minimipakaus-määrän!","OK")</f>
        <v>korjaa minimipakaus-määrän!</v>
      </c>
      <c r="N53" s="397" t="str">
        <f>IF((SUM(K34+K41)&lt;4),"4 PKT minimi!","OK")</f>
        <v>4 PKT minimi!</v>
      </c>
      <c r="O53" s="21"/>
      <c r="P53" s="21"/>
      <c r="Q53" s="21"/>
    </row>
    <row r="54" spans="1:17" ht="16.5" thickBot="1" thickTop="1">
      <c r="A54" s="319" t="s">
        <v>45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64">
        <f>M34+M41+M52</f>
        <v>0</v>
      </c>
      <c r="N54" s="363">
        <f>N34+N41+N52</f>
        <v>0</v>
      </c>
      <c r="O54" s="21"/>
      <c r="P54" s="301"/>
      <c r="Q54" s="301"/>
    </row>
    <row r="55" spans="1:17" ht="15.75" customHeight="1" thickBot="1" thickTop="1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397"/>
      <c r="N55" s="397"/>
      <c r="O55" s="21"/>
      <c r="P55" s="294"/>
      <c r="Q55" s="294"/>
    </row>
    <row r="56" spans="1:17" ht="15" customHeight="1" thickTop="1">
      <c r="A56" s="405" t="s">
        <v>34</v>
      </c>
      <c r="B56" s="406"/>
      <c r="C56" s="406"/>
      <c r="D56" s="407"/>
      <c r="E56" s="407"/>
      <c r="F56" s="407"/>
      <c r="G56" s="407"/>
      <c r="H56" s="407"/>
      <c r="I56" s="407"/>
      <c r="J56" s="407"/>
      <c r="K56" s="407"/>
      <c r="L56" s="407"/>
      <c r="M56" s="408"/>
      <c r="N56" s="409" t="s">
        <v>48</v>
      </c>
      <c r="O56" s="21"/>
      <c r="P56" s="294"/>
      <c r="Q56" s="294"/>
    </row>
    <row r="57" spans="1:17" ht="15" customHeight="1">
      <c r="A57" s="410" t="s">
        <v>35</v>
      </c>
      <c r="B57" s="411"/>
      <c r="C57" s="411"/>
      <c r="D57" s="412"/>
      <c r="E57" s="412"/>
      <c r="F57" s="412"/>
      <c r="G57" s="412"/>
      <c r="H57" s="412"/>
      <c r="I57" s="412"/>
      <c r="J57" s="412"/>
      <c r="K57" s="412"/>
      <c r="L57" s="412"/>
      <c r="M57" s="413"/>
      <c r="N57" s="414" t="s">
        <v>49</v>
      </c>
      <c r="O57" s="21"/>
      <c r="P57" s="294"/>
      <c r="Q57" s="294"/>
    </row>
    <row r="58" spans="1:17" s="7" customFormat="1" ht="15" customHeight="1">
      <c r="A58" s="410" t="s">
        <v>33</v>
      </c>
      <c r="B58" s="415"/>
      <c r="C58" s="415"/>
      <c r="D58" s="415"/>
      <c r="E58" s="415"/>
      <c r="F58" s="415"/>
      <c r="G58" s="416"/>
      <c r="H58" s="416"/>
      <c r="I58" s="415"/>
      <c r="J58" s="417"/>
      <c r="K58" s="417"/>
      <c r="L58" s="417"/>
      <c r="M58" s="418"/>
      <c r="N58" s="414" t="s">
        <v>47</v>
      </c>
      <c r="O58" s="295"/>
      <c r="P58" s="295"/>
      <c r="Q58" s="295"/>
    </row>
    <row r="59" spans="1:17" ht="15" customHeight="1">
      <c r="A59" s="419"/>
      <c r="B59" s="444" t="s">
        <v>23</v>
      </c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57" t="s">
        <v>72</v>
      </c>
      <c r="N59" s="455"/>
      <c r="O59" s="21"/>
      <c r="P59" s="21"/>
      <c r="Q59" s="21"/>
    </row>
    <row r="60" spans="1:17" ht="15" customHeight="1">
      <c r="A60" s="374"/>
      <c r="B60" s="16"/>
      <c r="C60" s="16"/>
      <c r="D60" s="16"/>
      <c r="E60" s="16"/>
      <c r="F60" s="16"/>
      <c r="G60" s="16"/>
      <c r="H60" s="16"/>
      <c r="I60" s="420"/>
      <c r="J60" s="15"/>
      <c r="K60" s="15"/>
      <c r="L60" s="15"/>
      <c r="M60" s="19"/>
      <c r="N60" s="20"/>
      <c r="O60" s="21"/>
      <c r="P60" s="21"/>
      <c r="Q60" s="21"/>
    </row>
    <row r="61" spans="1:17" ht="15" customHeight="1" thickBot="1">
      <c r="A61" s="421"/>
      <c r="B61" s="447" t="s">
        <v>24</v>
      </c>
      <c r="C61" s="447"/>
      <c r="D61" s="447"/>
      <c r="E61" s="447"/>
      <c r="F61" s="447"/>
      <c r="G61" s="447"/>
      <c r="H61" s="447"/>
      <c r="I61" s="445"/>
      <c r="J61" s="446"/>
      <c r="K61" s="446"/>
      <c r="L61" s="446"/>
      <c r="M61" s="422"/>
      <c r="N61" s="423"/>
      <c r="O61" s="21"/>
      <c r="P61" s="21"/>
      <c r="Q61" s="21"/>
    </row>
    <row r="62" ht="16.5" thickBot="1" thickTop="1"/>
    <row r="63" spans="1:14" ht="18" customHeight="1" thickTop="1">
      <c r="A63" s="424" t="s">
        <v>32</v>
      </c>
      <c r="B63" s="425"/>
      <c r="C63" s="425"/>
      <c r="D63" s="425"/>
      <c r="E63" s="425"/>
      <c r="F63" s="425"/>
      <c r="G63" s="425"/>
      <c r="H63" s="425"/>
      <c r="I63" s="426"/>
      <c r="J63" s="427" t="s">
        <v>31</v>
      </c>
      <c r="K63" s="428"/>
      <c r="L63" s="428"/>
      <c r="M63" s="429"/>
      <c r="N63" s="430"/>
    </row>
    <row r="64" spans="1:14" ht="18" customHeight="1">
      <c r="A64" s="431" t="s">
        <v>65</v>
      </c>
      <c r="B64" s="432"/>
      <c r="C64" s="432"/>
      <c r="D64" s="432"/>
      <c r="E64" s="432"/>
      <c r="F64" s="432"/>
      <c r="G64" s="432"/>
      <c r="H64" s="432"/>
      <c r="I64" s="433"/>
      <c r="J64" s="434" t="s">
        <v>46</v>
      </c>
      <c r="K64" s="435"/>
      <c r="L64" s="435"/>
      <c r="M64" s="436"/>
      <c r="N64" s="437"/>
    </row>
    <row r="65" spans="1:14" ht="18" customHeight="1" thickBot="1">
      <c r="A65" s="463" t="s">
        <v>72</v>
      </c>
      <c r="B65" s="447" t="s">
        <v>73</v>
      </c>
      <c r="C65" s="461" t="s">
        <v>74</v>
      </c>
      <c r="D65" s="460" t="s">
        <v>75</v>
      </c>
      <c r="E65" s="447"/>
      <c r="F65" s="441"/>
      <c r="G65" s="441"/>
      <c r="H65" s="438"/>
      <c r="I65" s="439"/>
      <c r="J65" s="440" t="s">
        <v>30</v>
      </c>
      <c r="K65" s="441"/>
      <c r="L65" s="441"/>
      <c r="M65" s="442"/>
      <c r="N65" s="443"/>
    </row>
    <row r="66" ht="15.75" thickTop="1"/>
    <row r="67" ht="15">
      <c r="A67" s="462"/>
    </row>
  </sheetData>
  <sheetProtection password="CDA3" sheet="1" objects="1" scenarios="1"/>
  <conditionalFormatting sqref="K35">
    <cfRule type="containsText" priority="16" dxfId="1" operator="containsText" stopIfTrue="1" text="OK">
      <formula>NOT(ISERROR(SEARCH("OK",K35)))</formula>
    </cfRule>
    <cfRule type="containsText" priority="17" dxfId="0" operator="containsText" stopIfTrue="1" text="minimi">
      <formula>NOT(ISERROR(SEARCH("minimi",K35)))</formula>
    </cfRule>
  </conditionalFormatting>
  <conditionalFormatting sqref="K34">
    <cfRule type="cellIs" priority="33" dxfId="1" operator="greaterThanOrEqual" stopIfTrue="1">
      <formula>4</formula>
    </cfRule>
    <cfRule type="cellIs" priority="34" dxfId="0" operator="lessThan" stopIfTrue="1">
      <formula>4</formula>
    </cfRule>
  </conditionalFormatting>
  <conditionalFormatting sqref="K42:K43">
    <cfRule type="containsText" priority="31" dxfId="0" operator="containsText" stopIfTrue="1" text="minimi">
      <formula>NOT(ISERROR(SEARCH("minimi",K42)))</formula>
    </cfRule>
    <cfRule type="containsText" priority="32" dxfId="1" operator="containsText" stopIfTrue="1" text="OK">
      <formula>NOT(ISERROR(SEARCH("OK",K42)))</formula>
    </cfRule>
  </conditionalFormatting>
  <conditionalFormatting sqref="K41">
    <cfRule type="cellIs" priority="29" dxfId="1" operator="greaterThanOrEqual" stopIfTrue="1">
      <formula>4</formula>
    </cfRule>
    <cfRule type="cellIs" priority="30" dxfId="0" operator="lessThan" stopIfTrue="1">
      <formula>4</formula>
    </cfRule>
  </conditionalFormatting>
  <conditionalFormatting sqref="J35">
    <cfRule type="containsText" priority="11" dxfId="1" operator="containsText" stopIfTrue="1" text="ERISTEET JA RIVEET">
      <formula>NOT(ISERROR(SEARCH("ERISTEET JA RIVEET",J35)))</formula>
    </cfRule>
    <cfRule type="containsText" priority="12" dxfId="0" operator="containsText" stopIfTrue="1" text="ERISTEET + RIVEET">
      <formula>NOT(ISERROR(SEARCH("ERISTEET + RIVEET",J35)))</formula>
    </cfRule>
  </conditionalFormatting>
  <conditionalFormatting sqref="J42:J43">
    <cfRule type="containsText" priority="9" dxfId="1" operator="containsText" stopIfTrue="1" text="ERISTEET JA RIVEET">
      <formula>NOT(ISERROR(SEARCH("ERISTEET JA RIVEET",J42)))</formula>
    </cfRule>
    <cfRule type="containsText" priority="10" dxfId="0" operator="containsText" stopIfTrue="1" text="ERISTEET + RIVEET">
      <formula>NOT(ISERROR(SEARCH("ERISTEET + RIVEET",J42)))</formula>
    </cfRule>
  </conditionalFormatting>
  <conditionalFormatting sqref="M55">
    <cfRule type="containsText" priority="7" dxfId="1" operator="containsText" stopIfTrue="1" text="OK">
      <formula>NOT(ISERROR(SEARCH("OK",M55)))</formula>
    </cfRule>
    <cfRule type="containsText" priority="8" dxfId="0" operator="containsText" stopIfTrue="1" text="minimi">
      <formula>NOT(ISERROR(SEARCH("minimi",M55)))</formula>
    </cfRule>
  </conditionalFormatting>
  <conditionalFormatting sqref="N55">
    <cfRule type="containsText" priority="5" dxfId="1" operator="containsText" stopIfTrue="1" text="OK">
      <formula>NOT(ISERROR(SEARCH("OK",N55)))</formula>
    </cfRule>
    <cfRule type="containsText" priority="6" dxfId="0" operator="containsText" stopIfTrue="1" text="minimi">
      <formula>NOT(ISERROR(SEARCH("minimi",N55)))</formula>
    </cfRule>
  </conditionalFormatting>
  <conditionalFormatting sqref="M53">
    <cfRule type="containsText" priority="3" dxfId="1" operator="containsText" stopIfTrue="1" text="OK">
      <formula>NOT(ISERROR(SEARCH("OK",M53)))</formula>
    </cfRule>
    <cfRule type="containsText" priority="4" dxfId="0" operator="containsText" stopIfTrue="1" text="minimi">
      <formula>NOT(ISERROR(SEARCH("minimi",M53)))</formula>
    </cfRule>
  </conditionalFormatting>
  <conditionalFormatting sqref="N53">
    <cfRule type="containsText" priority="1" dxfId="1" operator="containsText" stopIfTrue="1" text="OK">
      <formula>NOT(ISERROR(SEARCH("OK",N53)))</formula>
    </cfRule>
    <cfRule type="containsText" priority="2" dxfId="0" operator="containsText" stopIfTrue="1" text="minimi">
      <formula>NOT(ISERROR(SEARCH("minimi",N53)))</formula>
    </cfRule>
  </conditionalFormatting>
  <dataValidations count="15">
    <dataValidation type="decimal" operator="greaterThanOrEqual" allowBlank="1" showInputMessage="1" showErrorMessage="1" error="Pyydämme huomioimaan minimipakkausmäärän (rulla = 60m2)" sqref="J45">
      <formula1>B45</formula1>
    </dataValidation>
    <dataValidation type="decimal" operator="greaterThanOrEqual" allowBlank="1" showInputMessage="1" showErrorMessage="1" error="please observe minimum package amount (m2/pkt)" sqref="J46 J34 J49">
      <formula1>F46</formula1>
    </dataValidation>
    <dataValidation type="decimal" operator="greaterThanOrEqual" allowBlank="1" showInputMessage="1" showErrorMessage="1" error="Pyydämme huomioimaan minimipakkausmäärän (m2/pkt)" sqref="J23:J33 J9:J20">
      <formula1>F23</formula1>
    </dataValidation>
    <dataValidation type="whole" operator="greaterThanOrEqual" allowBlank="1" showInputMessage="1" showErrorMessage="1" prompt="Tämä on tulossarake. Täytä tarvitsemasi m2-määrä vasemmalla olevaan vihreään sarakkeeseen." error="Pyydämme huomioimaan minimitilausmäärän (4 pkt.)" sqref="L34 K23:L33 M23:N34 K9:N20">
      <formula1>4</formula1>
    </dataValidation>
    <dataValidation type="custom" operator="greaterThan" allowBlank="1" showInputMessage="1" showErrorMessage="1" prompt="Pyydämme huomioimaan minimiyhteistilausmäärän (4 pkt).&#10;Tämä on tulossarake. Täytä tarvitsemasi m2-määrä vasemmalla olevaan vihreään sarakkeeseen." error="Pyydämme huomioimaan minimitilausmäärän (4 pkt.)" sqref="K34">
      <formula1>K34&gt;4</formula1>
    </dataValidation>
    <dataValidation allowBlank="1" showInputMessage="1" showErrorMessage="1" prompt="Tämä on tulossarake. Täytä tarvitsemasi m2-määrä vasemmalla olevaan vihreään sarakkeeseen." sqref="K45:N45"/>
    <dataValidation allowBlank="1" showInputMessage="1" showErrorMessage="1" prompt="Tämä on tulossarake. Täytä tarvitsemasi m-määrä vasemmalla olevaan vihreään sarakkeeseen." sqref="K48:N48"/>
    <dataValidation allowBlank="1" showInputMessage="1" showErrorMessage="1" prompt="Tämä on tulossarake. Täytä tarvitsemasi kpl.-määrä vasemmalla olevaan vihreään sarakkeeseen." sqref="K51:N51 K40:N40 K37:N37 M41:N41"/>
    <dataValidation allowBlank="1" showInputMessage="1" showErrorMessage="1" prompt="Tämä on tulossarake. Täytä tarvitsemasi määrä vasemmalla olevaan vihreään sarakkeeseen." sqref="M52:N52 M56:M57 M54:N54"/>
    <dataValidation allowBlank="1" showInputMessage="1" showErrorMessage="1" prompt="Merkitse valittavaan kenttään X" sqref="A59 A61"/>
    <dataValidation type="decimal" operator="greaterThanOrEqual" allowBlank="1" showInputMessage="1" showErrorMessage="1" error="Pyydämme huomioimaan minimipakkausmäärän (rulla = 55m)" sqref="J48">
      <formula1>C48</formula1>
    </dataValidation>
    <dataValidation type="decimal" operator="greaterThanOrEqual" allowBlank="1" showInputMessage="1" showErrorMessage="1" error="Pyydämme huomioimaan minimipakkausmäärän (myyntierä = 1 saha)" sqref="J51">
      <formula1>F51</formula1>
    </dataValidation>
    <dataValidation type="decimal" operator="greaterThanOrEqual" allowBlank="1" showInputMessage="1" showErrorMessage="1" error="Pyydämme huomioimaan minimipakkausmäärän (myyntierä = 1 säkki)" sqref="J37 J40">
      <formula1>F37</formula1>
    </dataValidation>
    <dataValidation allowBlank="1" showInputMessage="1" showErrorMessage="1" prompt="Täytä toimitus postinumerosi" sqref="N59"/>
    <dataValidation type="custom" operator="greaterThan" allowBlank="1" showInputMessage="1" showErrorMessage="1" prompt="Pyydämme huomioimaan minimiyhteistilausmäärän (4 pkt).&#10;Tämä on tulossarake. Täytä tarvitsemasi kpl.-määrä vasemmalla olevaan vihreään sarakkeeseen." error="Pyydämme huomioimaan minimitilausmäärän (4 pkt.)" sqref="K41">
      <formula1>(K41+K34)&gt;4</formula1>
    </dataValidation>
  </dataValidations>
  <hyperlinks>
    <hyperlink ref="C6" location="TILAUS!J41" display="ILMANSULKURAKENNUSPAPERIT,"/>
    <hyperlink ref="G6" location="TILAUS!J49" display="ja PELLAVAERISTEKÄSISAHA"/>
    <hyperlink ref="A22" r:id="rId1" display="https://www.isolina.com/fi/eriste.cfm"/>
    <hyperlink ref="A44" r:id="rId2" display="https://www.isolina.com/fi/eriste-ilmansulkurakennuspaperit.cfm"/>
    <hyperlink ref="A50" r:id="rId3" display="https://www.isolina.com/fi/eriste-pellava-saha.cfm"/>
    <hyperlink ref="A47" r:id="rId4" display="https://www.isolina.com/fi/eriste-ilmansulkurakennuspaperit.cfm"/>
    <hyperlink ref="F6" location="TARJOUSPYYNTÖ!J48" display="TEIPPI"/>
    <hyperlink ref="C6:E6" location="TARJOUSPYYNTÖ!J45" display="ILMANSULKURAKENNUSPAPERIT,"/>
    <hyperlink ref="G6:I6" location="TARJOUSPYYNTÖ!J51" display="ja PELLAVAERISTEKÄSISAHA"/>
    <hyperlink ref="A36" r:id="rId5" display="https://www.isolina.com/fi/eriste-nauhat.cfm"/>
    <hyperlink ref="A39" r:id="rId6" display="ERISTE-RIVE"/>
    <hyperlink ref="B59:J59" location="TARJOUSPYYNTÖ!A62" display="Haluan, että tuotteet toimitetaan minulle. Rahtihinta ilmoitetaan tilausvahvistuksessa / tarjouksessa. Toimitusaika noin viikko maksun jälkeen."/>
    <hyperlink ref="B61:L61" location="TARJOUSPYYNTÖ!A64" display="Haluan noutaa tuotteet tehtaalta. Tavarat ovat noudettavissa maksun saavuttua."/>
    <hyperlink ref="A1" r:id="rId7" display="Täytä ja lähetä sähköpostilla osoitteeseen info@isolina.com"/>
    <hyperlink ref="A1:N1" r:id="rId8" display="Täytä ja lähetä sähköpostilla osoitteeseen info@isolina.com"/>
    <hyperlink ref="A8" r:id="rId9" display="https://www.isolina.com/fi/eriste.cfm"/>
    <hyperlink ref="B61" location="TARJOUSPYYNTÖ!A61" display="Haluan noutaa tuotteet tehtaalta. Tavarat ovat noudettavissa maksun saavuttua."/>
    <hyperlink ref="B59" location="TARJOUSPYYNTÖ!A59" display="Haluan, että tuotteet toimitetaan minulle. Rahtihinta ilmoitetaan tilausvahvistuksessa / tarjouksessa. Toimitusaika noin viikko maksun jälkeen."/>
    <hyperlink ref="B61:G61" location="TARJOUSPYYNTÖ!A61" display="Haluan noutaa tuotteet tehtaalta. Tavarat ovat noudettavissa maksun saavuttua."/>
    <hyperlink ref="B59:L59" location="TARJOUSPYYNTÖ!A59" display="Haluan, että tuotteet toimitetaan minulle. Rahtihinta ilmoitetaan tilausvahvistuksessa / tarjouksessa. Toimitusaika noin viikko maksun jälkeen."/>
    <hyperlink ref="B65" r:id="rId10" display="Nauhatuotteet"/>
    <hyperlink ref="D65:E65" r:id="rId11" display="jälleenmyyjän kautta"/>
  </hyperlinks>
  <printOptions horizontalCentered="1" vertic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scale="52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2012-06-22T13:57:23Z</dcterms:created>
  <dcterms:modified xsi:type="dcterms:W3CDTF">2022-02-11T10:45:58Z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